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155" windowWidth="15480" windowHeight="4530" tabRatio="942" activeTab="6"/>
  </bookViews>
  <sheets>
    <sheet name="Инструкция" sheetId="1" r:id="rId1"/>
    <sheet name="Выбор субъекта РФ" sheetId="2" state="veryHidden" r:id="rId2"/>
    <sheet name="Титульный" sheetId="3" r:id="rId3"/>
    <sheet name="ХВС характеристики" sheetId="4" r:id="rId4"/>
    <sheet name="ХВС инвестиции" sheetId="5" r:id="rId5"/>
    <sheet name="ХВС показатели" sheetId="6" r:id="rId6"/>
    <sheet name="ХВС показатели (2)" sheetId="7" r:id="rId7"/>
    <sheet name="Ссылки на публикацию " sheetId="8" r:id="rId8"/>
    <sheet name="Комментарии" sheetId="9" r:id="rId9"/>
    <sheet name="AllSheetsInThisWorkbook" sheetId="10" state="veryHidden" r:id="rId10"/>
    <sheet name="et_union" sheetId="11" state="veryHidden" r:id="rId11"/>
    <sheet name="TEHSHEET" sheetId="12" state="veryHidden" r:id="rId12"/>
    <sheet name="REESTR_ORG" sheetId="13" state="veryHidden" r:id="rId13"/>
    <sheet name="REESTR_FILTERED" sheetId="14" state="veryHidden" r:id="rId14"/>
    <sheet name="REESTR_MO" sheetId="15" state="veryHidden" r:id="rId15"/>
    <sheet name="modHyp" sheetId="16" state="veryHidden" r:id="rId16"/>
    <sheet name="modChange" sheetId="17" state="veryHidden" r:id="rId17"/>
    <sheet name="modfrmReestr" sheetId="18" state="veryHidden" r:id="rId18"/>
    <sheet name="modPROV" sheetId="19" state="veryHidden" r:id="rId19"/>
    <sheet name="modCommandButton" sheetId="20" state="veryHidden" r:id="rId20"/>
    <sheet name="modTitleSheetHeaders" sheetId="21" state="veryHidden" r:id="rId21"/>
    <sheet name="modServiceModule" sheetId="22" state="veryHidden" r:id="rId22"/>
    <sheet name="modClassifierValidate" sheetId="23" state="veryHidden" r:id="rId23"/>
    <sheet name="modWindowClipboard" sheetId="24" state="veryHidden" r:id="rId24"/>
    <sheet name="modInfo" sheetId="25" state="veryHidden" r:id="rId25"/>
    <sheet name="modfrmDateChoose" sheetId="26" state="veryHidden" r:id="rId26"/>
    <sheet name="modReestr" sheetId="27" state="veryHidden" r:id="rId27"/>
    <sheet name="Паспорт" sheetId="28" state="veryHidden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activity" localSheetId="7">'[2]Титульный'!$F$20</definedName>
    <definedName name="activity">'Титульный'!$G$27</definedName>
    <definedName name="activity_zag">'Титульный'!$E$27</definedName>
    <definedName name="add_event">'ХВС инвестиции'!$B$21:$B$58</definedName>
    <definedName name="add_HYPERLINK_range">'et_union'!$16:$16</definedName>
    <definedName name="add_index">'ХВС инвестиции'!$4:$5</definedName>
    <definedName name="add_INDEX_2_range">'et_union'!$9:$12</definedName>
    <definedName name="add_INDEX_range">'et_union'!$4:$4</definedName>
    <definedName name="add_inv_block">'ХВС инвестиции'!$F$57</definedName>
    <definedName name="add_MO_range">'et_union'!$22:$22</definedName>
    <definedName name="add_MR_range">'et_union'!$22:$23</definedName>
    <definedName name="add_source_of_funding">'ХВС инвестиции'!$2:$2</definedName>
    <definedName name="add_source_of_funding_block">'ХВС инвестиции'!$7:$14</definedName>
    <definedName name="add_STR1_range">'et_union'!$4:$4</definedName>
    <definedName name="addHypEvent">'ХВС инвестиции'!$I$21</definedName>
    <definedName name="checkBC_1">'ХВС инвестиции'!$F$28:$G$57</definedName>
    <definedName name="checkBC_2" localSheetId="7">'Ссылки на публикацию '!$G$15:$K$15</definedName>
    <definedName name="checkBC_2">'ХВС показатели'!$F$38:$F$38</definedName>
    <definedName name="checkBC_3">'ХВС показатели (2)'!$F$14:$G$43</definedName>
    <definedName name="checkBC_4" localSheetId="7">#REF!</definedName>
    <definedName name="checkBC_4">#REF!</definedName>
    <definedName name="checkEtcBC_1">'ХВС инвестиции'!$H$23:$J$57</definedName>
    <definedName name="checkEtcBC_2" localSheetId="7">'Ссылки на публикацию '!$F$16:$K$17</definedName>
    <definedName name="checkEtcBC_2">'ХВС показатели'!$H$14:$H$63</definedName>
    <definedName name="checkEtcBC_3">'ХВС показатели (2)'!$H$14:$I$43</definedName>
    <definedName name="checkEtcBC_4">#REF!</definedName>
    <definedName name="checkEtcBC_5">'ХВС характеристики'!$G$14:$G$31</definedName>
    <definedName name="checkEtcBC_6">#REF!</definedName>
    <definedName name="codeTemplate" localSheetId="7">'[3]Инструкция'!$J$2</definedName>
    <definedName name="codeTemplate">'Инструкция'!$J$2</definedName>
    <definedName name="codeTemplates" localSheetId="7">'[1]Инструкция'!$J$2</definedName>
    <definedName name="codeTemplates">'[4]Инструкция'!$J$2</definedName>
    <definedName name="Consecutive_number" localSheetId="7">'Ссылки на публикацию '!$E$12</definedName>
    <definedName name="Consecutive_number">#REF!</definedName>
    <definedName name="Date_of_posting_inf" localSheetId="7">'Ссылки на публикацию '!$H$12</definedName>
    <definedName name="Date_of_posting_inf">#REF!</definedName>
    <definedName name="Date_of_publication" localSheetId="7">'Ссылки на публикацию '!$J$12</definedName>
    <definedName name="Date_of_publication">#REF!</definedName>
    <definedName name="DAY">'TEHSHEET'!$G$2:$G$32</definedName>
    <definedName name="deleteNotForExceptions">'et_union'!$H$16</definedName>
    <definedName name="description_SKI" localSheetId="7">'[5]Титульный'!#REF!</definedName>
    <definedName name="description_SKI">'Титульный'!#REF!</definedName>
    <definedName name="details_of_org" localSheetId="7">'[4]Титульный'!$G$47:$G$48,'[4]Титульный'!$G$51:$G$52,'[4]Титульный'!$G$55:$G$56,'[4]Титульный'!$G$59:$G$62</definedName>
    <definedName name="details_of_org">'Титульный'!$G$46:$G$47,'Титульный'!$G$50:$G$51,'Титульный'!$G$54:$G$55,'Титульный'!$G$58:$G$61</definedName>
    <definedName name="fil" localSheetId="7">'[1]Титульный'!$G$22</definedName>
    <definedName name="fil">'Титульный'!$G$22</definedName>
    <definedName name="fil_flag">'Титульный'!$G$16</definedName>
    <definedName name="god" localSheetId="7">'[1]Титульный'!$G$13</definedName>
    <definedName name="god">'Титульный'!$G$14</definedName>
    <definedName name="hyp_list_sheet_comm">'Комментарии'!$D$7</definedName>
    <definedName name="hyp_list_sheet_pub">#REF!</definedName>
    <definedName name="hyp_record_etc" localSheetId="7">#REF!</definedName>
    <definedName name="hyp_record_etc">#REF!</definedName>
    <definedName name="hyp_record_ipr" localSheetId="7">#REF!</definedName>
    <definedName name="hyp_record_ipr">#REF!</definedName>
    <definedName name="HypAll" localSheetId="7">#REF!</definedName>
    <definedName name="HypAll">#REF!</definedName>
    <definedName name="HypNotOrg" localSheetId="7">#REF!</definedName>
    <definedName name="HypNotOrg">#REF!</definedName>
    <definedName name="IndicationPublication" localSheetId="7">'Ссылки на публикацию '!$E$10</definedName>
    <definedName name="IndicationPublication">#REF!</definedName>
    <definedName name="inn" localSheetId="7">'[1]Титульный'!$G$24</definedName>
    <definedName name="inn">'Титульный'!$G$24</definedName>
    <definedName name="inn_zag">'Титульный'!$E$24</definedName>
    <definedName name="inv_ch5_6" localSheetId="7">'[2]ВО инвестиции'!$H$3,'[2]ВО инвестиции'!$H$19:$H$20,'[2]ВО инвестиции'!$H$22:$H$23</definedName>
    <definedName name="inv_ch5_6">'[2]ВО инвестиции'!$H$3,'[2]ВО инвестиции'!$H$19:$H$20,'[2]ВО инвестиции'!$H$22:$H$23</definedName>
    <definedName name="inv_ch5_6_8" localSheetId="7">'[4]ВО инвестиции'!$H$2,'[4]ВО инвестиции'!$H$28:$H$30,'[4]ВО инвестиции'!$H$32:$H$34,'[4]ВО инвестиции'!$H$7:$H$14,'[4]ВО инвестиции'!$H$48:$H$57</definedName>
    <definedName name="inv_ch5_6_8">'ХВС инвестиции'!$H$2,'ХВС инвестиции'!$H$28:$H$30,'ХВС инвестиции'!$H$32:$H$34,'ХВС инвестиции'!$H$7:$H$14,'ХВС инвестиции'!$H$48:$H$57</definedName>
    <definedName name="invest_flag">'Титульный'!$G$33</definedName>
    <definedName name="invest_flag_is" localSheetId="7">'[4]ВО инвестиции'!$B$2,'[4]ВО инвестиции'!$F$2:$J$2,'[4]ВО инвестиции'!$F$7:$J$14,'[4]ВО инвестиции'!$B$7:$B$14,'[4]ВО инвестиции'!$B$23:$B$34,'[4]ВО инвестиции'!$B$48:$B$57,'[4]ВО инвестиции'!$F$23:$J$34,'[4]ВО инвестиции'!$F$48:$J$57</definedName>
    <definedName name="invest_flag_is">'ХВС инвестиции'!$B$2,'ХВС инвестиции'!$F$2:$J$2,'ХВС инвестиции'!$F$7:$J$14,'ХВС инвестиции'!$B$7:$B$14,'ХВС инвестиции'!$B$23:$B$34,'ХВС инвестиции'!$B$48:$B$57,'ХВС инвестиции'!$F$23:$J$34,'ХВС инвестиции'!$F$48:$J$57</definedName>
    <definedName name="ipr_help">#REF!</definedName>
    <definedName name="is_two_part_tariff_no">'[6]ВО цены'!$P$15:$P$16,'[6]ВО цены'!$M$15:$M$16,'[6]ВО цены'!$J$15:$J$16,'[6]ВО цены'!$G$15:$G$16</definedName>
    <definedName name="is_two_part_tariff_no_eu">'[6]et_union'!$G$25,'[6]et_union'!$J$25,'[6]et_union'!$M$25,'[6]et_union'!$P$25</definedName>
    <definedName name="is_two_part_tariff_yes">'[6]ВО цены'!$H$15:$I$16,'[6]ВО цены'!$K$15:$L$16,'[6]ВО цены'!$N$15:$O$16,'[6]ВО цены'!$Q$15:$R$16</definedName>
    <definedName name="is_two_part_tariff_yes_eu">'[6]et_union'!$H$25:$I$25,'[6]et_union'!$K$25:$L$25,'[6]et_union'!$N$25:$O$25,'[6]et_union'!$Q$25:$R$25</definedName>
    <definedName name="kind_of_activity" localSheetId="7">'[2]TEHSHEET'!$I$2:$I$4</definedName>
    <definedName name="kind_of_activity">'TEHSHEET'!$I$2:$I$4</definedName>
    <definedName name="kind_of_NDS" localSheetId="7">'[4]TEHSHEET'!$K$2:$K$4</definedName>
    <definedName name="kind_of_NDS">'TEHSHEET'!$K$2:$K$4</definedName>
    <definedName name="kind_of_purchase_method" localSheetId="7">'[4]TEHSHEET'!$M$2:$M$4</definedName>
    <definedName name="kind_of_purchase_method">'TEHSHEET'!$M$2:$M$4</definedName>
    <definedName name="kpp" localSheetId="7">'[1]Титульный'!$G$25</definedName>
    <definedName name="kpp">'Титульный'!$G$25</definedName>
    <definedName name="kpp_zag">'Титульный'!$E$25</definedName>
    <definedName name="kvartal" localSheetId="7">'[1]TEHSHEET'!$B$2:$B$5</definedName>
    <definedName name="kvartal">'TEHSHEET'!$B$2:$B$5</definedName>
    <definedName name="LastUpdateDate_MO">'Титульный'!$E$37</definedName>
    <definedName name="LastUpdateDate_ReestrOrg">'Титульный'!$E$19</definedName>
    <definedName name="LIST_MR_MO_OKTMO">'REESTR_MO'!$A$2:$C$28</definedName>
    <definedName name="LIST_ORG_HOT_VS">'REESTR_ORG'!$B$2:$E$506</definedName>
    <definedName name="LIST_ORG_VO">'REESTR_ORG'!$B$2:$G$2</definedName>
    <definedName name="LIST_ORG_VS">'REESTR_ORG'!$A$2:$H$71</definedName>
    <definedName name="logic" localSheetId="7">'[1]TEHSHEET'!$A$2:$A$3</definedName>
    <definedName name="logic">'TEHSHEET'!$A$2:$A$3</definedName>
    <definedName name="mo" localSheetId="7">'[2]Титульный'!$G$25</definedName>
    <definedName name="mo">'[2]Титульный'!$G$25</definedName>
    <definedName name="mo_check">'Титульный'!$F$40:$F$43</definedName>
    <definedName name="MO_LIST_10">'REESTR_MO'!$B$12</definedName>
    <definedName name="MO_LIST_11">'REESTR_MO'!$B$13:$B$14</definedName>
    <definedName name="MO_LIST_12">'REESTR_MO'!$B$15</definedName>
    <definedName name="MO_LIST_13">'REESTR_MO'!$B$16</definedName>
    <definedName name="MO_LIST_14">'REESTR_MO'!$B$17</definedName>
    <definedName name="MO_LIST_15">'REESTR_MO'!$B$18</definedName>
    <definedName name="MO_LIST_16">'REESTR_MO'!$B$19</definedName>
    <definedName name="MO_LIST_17">'REESTR_MO'!$B$20</definedName>
    <definedName name="MO_LIST_18">'REESTR_MO'!$B$21</definedName>
    <definedName name="MO_LIST_19">'REESTR_MO'!$B$22</definedName>
    <definedName name="MO_LIST_2">'REESTR_MO'!$B$2</definedName>
    <definedName name="MO_LIST_20">'REESTR_MO'!$B$23</definedName>
    <definedName name="MO_LIST_21">'REESTR_MO'!$B$24</definedName>
    <definedName name="MO_LIST_22">'REESTR_MO'!$B$25</definedName>
    <definedName name="MO_LIST_23">'REESTR_MO'!$B$26:$B$27</definedName>
    <definedName name="MO_LIST_24">'REESTR_MO'!$B$28</definedName>
    <definedName name="MO_LIST_3">'REESTR_MO'!$B$3</definedName>
    <definedName name="MO_LIST_4">'REESTR_MO'!$B$4</definedName>
    <definedName name="MO_LIST_5">'REESTR_MO'!$B$5</definedName>
    <definedName name="MO_LIST_6">'REESTR_MO'!$B$6:$B$7</definedName>
    <definedName name="MO_LIST_7">'REESTR_MO'!$B$8</definedName>
    <definedName name="MO_LIST_8">'REESTR_MO'!$B$9</definedName>
    <definedName name="MO_LIST_9">'REESTR_MO'!$B$10:$B$11</definedName>
    <definedName name="mo_zag">'Титульный'!$F$38</definedName>
    <definedName name="money">'TEHSHEET'!$D$2:$D$3</definedName>
    <definedName name="MONTH">'TEHSHEET'!$E$2:$E$13</definedName>
    <definedName name="MONTH_CH">'TEHSHEET'!$F$2:$F$13</definedName>
    <definedName name="mr_check">'Титульный'!$E$40:$E$43</definedName>
    <definedName name="MR_LIST" localSheetId="7">'[1]REESTR_MO'!$D$2:$D$24</definedName>
    <definedName name="MR_LIST">'REESTR_MO'!$D$2:$D$24</definedName>
    <definedName name="mr_zag">'Титульный'!$E$38</definedName>
    <definedName name="NDS">'Титульный'!$G$31</definedName>
    <definedName name="Number_of_publication" localSheetId="7">'Ссылки на публикацию '!$I$12</definedName>
    <definedName name="Number_of_publication">#REF!</definedName>
    <definedName name="objective_of_IPR" localSheetId="7">'[4]TEHSHEET'!$L$2:$L$6</definedName>
    <definedName name="objective_of_IPR">'TEHSHEET'!$L$2:$L$6</definedName>
    <definedName name="oktmo" localSheetId="7">'[2]Титульный'!$G$26</definedName>
    <definedName name="oktmo">'[2]Титульный'!$G$26</definedName>
    <definedName name="oktmo_check">'Титульный'!$G$40:$G$43</definedName>
    <definedName name="org" localSheetId="7">'[1]Титульный'!$G$20</definedName>
    <definedName name="org">'Титульный'!$G$20</definedName>
    <definedName name="org_zag">'Титульный'!$E$20</definedName>
    <definedName name="ps_geo" localSheetId="7">'[1]Паспорт'!$BC$2:$BC$5</definedName>
    <definedName name="ps_geo">'Паспорт'!$BC$2:$BC$5</definedName>
    <definedName name="ps_p" localSheetId="7">'[1]Паспорт'!$BB$2:$BB$6</definedName>
    <definedName name="ps_p">'Паспорт'!$BB$2:$BB$6</definedName>
    <definedName name="ps_psr" localSheetId="7">'[1]Паспорт'!$AY$2:$AY$17</definedName>
    <definedName name="ps_psr">'Паспорт'!$AY$2:$AY$17</definedName>
    <definedName name="ps_sr" localSheetId="7">'[1]Паспорт'!$AX$2:$AX$12</definedName>
    <definedName name="ps_sr">'Паспорт'!$AX$2:$AX$12</definedName>
    <definedName name="ps_ssh" localSheetId="7">'[1]Паспорт'!$BA$2:$BA$4</definedName>
    <definedName name="ps_ssh">'Паспорт'!$BA$2:$BA$4</definedName>
    <definedName name="ps_ti" localSheetId="7">'[1]Паспорт'!$AZ$2:$AZ$5</definedName>
    <definedName name="ps_ti">'Паспорт'!$AZ$2:$AZ$5</definedName>
    <definedName name="ps_tsh" localSheetId="7">'[1]Паспорт'!$BD$2:$BD$4</definedName>
    <definedName name="ps_tsh">'Паспорт'!$BD$2:$BD$4</definedName>
    <definedName name="ps_z" localSheetId="7">'[1]Паспорт'!$BE$2:$BE$5</definedName>
    <definedName name="ps_z">'Паспорт'!$BE$2:$BE$5</definedName>
    <definedName name="REESTR_TEMP">'REESTR_FILTERED'!$A$2:$E$2</definedName>
    <definedName name="REGION">'TEHSHEET'!$H$2:$H$85</definedName>
    <definedName name="region_name" localSheetId="7">'[1]Титульный'!$G$7</definedName>
    <definedName name="region_name">'Титульный'!$G$7</definedName>
    <definedName name="revenue_from_activity_80">'Титульный'!$G$29</definedName>
    <definedName name="SCOPE_16_PRT" localSheetId="7">P1_SCOPE_16_PRT,P2_SCOPE_16_PRT</definedName>
    <definedName name="SCOPE_16_PRT">P1_SCOPE_16_PRT,P2_SCOPE_16_PRT</definedName>
    <definedName name="SCOPE_PER_PRT" localSheetId="7">P5_SCOPE_PER_PRT,P6_SCOPE_PER_PRT,P7_SCOPE_PER_PRT,P8_SCOPE_PER_PRT</definedName>
    <definedName name="SCOPE_PER_PRT">P5_SCOPE_PER_PRT,P6_SCOPE_PER_PRT,P7_SCOPE_PER_PRT,P8_SCOPE_PER_PRT</definedName>
    <definedName name="SCOPE_SV_PRT" localSheetId="7">P1_SCOPE_SV_PRT,P2_SCOPE_SV_PRT,P3_SCOPE_SV_PRT</definedName>
    <definedName name="SCOPE_SV_PRT">P1_SCOPE_SV_PRT,P2_SCOPE_SV_PRT,P3_SCOPE_SV_PRT</definedName>
    <definedName name="SelectedRegion">'Выбор субъекта РФ'!$F$2</definedName>
    <definedName name="SKI" localSheetId="7">'[5]Титульный'!#REF!</definedName>
    <definedName name="SKI">'Титульный'!#REF!</definedName>
    <definedName name="source_of_funding" localSheetId="7">'[2]TEHSHEET'!$J$2:$J$13</definedName>
    <definedName name="source_of_funding">'TEHSHEET'!$J$2:$J$13</definedName>
    <definedName name="strChangesInTariff">'Титульный'!$G$12</definedName>
    <definedName name="strHelpPublication" localSheetId="7">'[4]Титульный'!#REF!</definedName>
    <definedName name="strHelpPublication">'Титульный'!#REF!</definedName>
    <definedName name="strPublication" localSheetId="7">'[7]Титульный'!#REF!</definedName>
    <definedName name="strPublication">'Титульный'!#REF!</definedName>
    <definedName name="T2_DiapProt" localSheetId="7">P1_T2_DiapProt,P2_T2_DiapProt</definedName>
    <definedName name="T2_DiapProt">P1_T2_DiapProt,P2_T2_DiapProt</definedName>
    <definedName name="T6_Protect" localSheetId="7">P1_T6_Protect,P2_T6_Protect</definedName>
    <definedName name="T6_Protect">P1_T6_Protect,P2_T6_Protect</definedName>
    <definedName name="unit" localSheetId="7">'[7]Титульный'!#REF!</definedName>
    <definedName name="unit">'[8]Титульный'!#REF!</definedName>
    <definedName name="valueSelectedRegion">'Выбор субъекта РФ'!$F$3</definedName>
    <definedName name="version" localSheetId="7">'[2]Инструкция'!$P$2</definedName>
    <definedName name="version">'Инструкция'!$J$3</definedName>
    <definedName name="XML_MR_MO_OKTMO_LIST_TAG_NAMES">'TEHSHEET'!$O$13:$O$17</definedName>
    <definedName name="XML_ORG_LIST_TAG_NAMES">'TEHSHEET'!$O$2:$O$10</definedName>
    <definedName name="YEAR" localSheetId="7">'[1]TEHSHEET'!$C$2:$C$11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<sst xmlns="http://schemas.openxmlformats.org/spreadsheetml/2006/main" count="1469" uniqueCount="861">
  <si>
    <t>цель инвестиционной программы /objective_of_IPR/</t>
  </si>
  <si>
    <t>цель инвестиционной программы /kind_of_purchase_method/</t>
  </si>
  <si>
    <t>торги/аукционы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</si>
  <si>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</si>
  <si>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</si>
  <si>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</si>
  <si>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</si>
  <si>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</si>
  <si>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</si>
  <si>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e-mail: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</si>
  <si>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</si>
  <si>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</si>
  <si>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</si>
  <si>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</si>
  <si>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</si>
  <si>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</si>
  <si>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</si>
  <si>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</si>
  <si>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</si>
  <si>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</si>
  <si>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</si>
  <si>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Использование инвестиционных средств за отчетный год (тыс.руб.)</t>
  </si>
  <si>
    <t>I квартал, профинансировано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</si>
  <si>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</si>
  <si>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</si>
  <si>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</si>
  <si>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</si>
  <si>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</si>
  <si>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</si>
  <si>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</si>
  <si>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</si>
  <si>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</si>
  <si>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</si>
  <si>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</si>
  <si>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</si>
  <si>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</si>
  <si>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</si>
  <si>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</si>
  <si>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</si>
  <si>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</si>
  <si>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</si>
  <si>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</si>
  <si>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</si>
  <si>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</si>
  <si>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</si>
  <si>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</si>
  <si>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</si>
  <si>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</si>
  <si>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</si>
  <si>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</si>
  <si>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</si>
  <si>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</si>
  <si>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</si>
  <si>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</si>
  <si>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</si>
  <si>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Организация выполняет инвестиционную программу</t>
  </si>
  <si>
    <t>Добавить МО</t>
  </si>
  <si>
    <t>Добавить МР</t>
  </si>
  <si>
    <t>add_MR_range</t>
  </si>
  <si>
    <t>add_MO_range</t>
  </si>
  <si>
    <t>Отчетный период (факт)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</si>
  <si>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</si>
  <si>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</si>
  <si>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</si>
  <si>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</si>
  <si>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</si>
  <si>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</si>
  <si>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</si>
  <si>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</si>
  <si>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</si>
  <si>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</si>
  <si>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</si>
  <si>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</si>
  <si>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</si>
  <si>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</si>
  <si>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</si>
  <si>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</si>
  <si>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</si>
  <si>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</si>
  <si>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</si>
  <si>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</si>
  <si>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</si>
  <si>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</si>
  <si>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</si>
  <si>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</si>
  <si>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</si>
  <si>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</si>
  <si>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</si>
  <si>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</si>
  <si>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</si>
  <si>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</si>
  <si>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</si>
  <si>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</si>
  <si>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</si>
  <si>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</si>
  <si>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</si>
  <si>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</si>
  <si>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</si>
  <si>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</si>
  <si>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</si>
  <si>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</si>
  <si>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</si>
  <si>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</si>
  <si>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</si>
  <si>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</si>
  <si>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</si>
  <si>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</si>
  <si>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</si>
  <si>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</si>
  <si>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</si>
  <si>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</si>
  <si>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</si>
  <si>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</si>
  <si>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</si>
  <si>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</si>
  <si>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</si>
  <si>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</si>
  <si>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</si>
  <si>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</si>
  <si>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</si>
  <si>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</si>
  <si>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</si>
  <si>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</si>
  <si>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</si>
  <si>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</si>
  <si>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</si>
  <si>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</si>
  <si>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</si>
  <si>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</si>
  <si>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</si>
  <si>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</si>
  <si>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</si>
  <si>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</si>
  <si>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</si>
  <si>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</si>
  <si>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</si>
  <si>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</si>
  <si>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Консультации по методологии заполнения форм:</t>
  </si>
  <si>
    <t>L0</t>
  </si>
  <si>
    <t>Наименование ПОДРАЗДЕЛЕНИЯ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</si>
  <si>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</si>
  <si>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</si>
  <si>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</si>
  <si>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</si>
  <si>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</si>
  <si>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</si>
  <si>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</si>
  <si>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</si>
  <si>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</si>
  <si>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</si>
  <si>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</si>
  <si>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</si>
  <si>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</si>
  <si>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</si>
  <si>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</si>
  <si>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</si>
  <si>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</si>
  <si>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</si>
  <si>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</si>
  <si>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</si>
  <si>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</si>
  <si>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</si>
  <si>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</si>
  <si>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</si>
  <si>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</si>
  <si>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</si>
  <si>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</si>
  <si>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</si>
  <si>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</si>
  <si>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</si>
  <si>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</si>
  <si>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</si>
  <si>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</si>
  <si>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</si>
  <si>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</si>
  <si>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</si>
  <si>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</si>
  <si>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</si>
  <si>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</si>
  <si>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Алтайский край</t>
  </si>
  <si>
    <t>Инструкция по заполнению шаблона</t>
  </si>
  <si>
    <t>3.1</t>
  </si>
  <si>
    <t>4.1</t>
  </si>
  <si>
    <t>Код диапазона:</t>
  </si>
  <si>
    <t>Название диапазона: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</si>
  <si>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</si>
  <si>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</si>
  <si>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</si>
  <si>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</si>
  <si>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</si>
  <si>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</si>
  <si>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</si>
  <si>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</si>
  <si>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</si>
  <si>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</si>
  <si>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</si>
  <si>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</si>
  <si>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</si>
  <si>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</si>
  <si>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</si>
  <si>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</si>
  <si>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</si>
  <si>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</si>
  <si>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</si>
  <si>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</si>
  <si>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</si>
  <si>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</si>
  <si>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</si>
  <si>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</si>
  <si>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</si>
  <si>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</si>
  <si>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</si>
  <si>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</si>
  <si>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</si>
  <si>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</si>
  <si>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</si>
  <si>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</si>
  <si>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</si>
  <si>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</si>
  <si>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</si>
  <si>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</si>
  <si>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</si>
  <si>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</si>
  <si>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</si>
  <si>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</si>
  <si>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</si>
  <si>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</si>
  <si>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Комментарий</t>
  </si>
  <si>
    <t>Кварталы</t>
  </si>
  <si>
    <t>Года</t>
  </si>
  <si>
    <t>I квартал</t>
  </si>
  <si>
    <t>Не определено</t>
  </si>
  <si>
    <t>Логика</t>
  </si>
  <si>
    <t>НДС</t>
  </si>
  <si>
    <t>Вид деятельности</t>
  </si>
  <si>
    <t>Наименование МР</t>
  </si>
  <si>
    <t>Руководитель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</si>
  <si>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</si>
  <si>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</si>
  <si>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</si>
  <si>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</si>
  <si>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</si>
  <si>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</si>
  <si>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</si>
  <si>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</si>
  <si>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</si>
  <si>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</si>
  <si>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</si>
  <si>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</si>
  <si>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</si>
  <si>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</si>
  <si>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</si>
  <si>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</si>
  <si>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</si>
  <si>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</si>
  <si>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</si>
  <si>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</si>
  <si>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</si>
  <si>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</si>
  <si>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</si>
  <si>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</si>
  <si>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</si>
  <si>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</si>
  <si>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</si>
  <si>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</si>
  <si>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</si>
  <si>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</si>
  <si>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</si>
  <si>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</si>
  <si>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</si>
  <si>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</si>
  <si>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</si>
  <si>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</si>
  <si>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</si>
  <si>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</si>
  <si>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</si>
  <si>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</si>
  <si>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</si>
  <si>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</si>
  <si>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</si>
  <si>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</si>
  <si>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</si>
  <si>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</si>
  <si>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</si>
  <si>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</si>
  <si>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</si>
  <si>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</si>
  <si>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</si>
  <si>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</si>
  <si>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</si>
  <si>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</si>
  <si>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</si>
  <si>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</si>
  <si>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</si>
  <si>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</si>
  <si>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</si>
  <si>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</si>
  <si>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</si>
  <si>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</si>
  <si>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</si>
  <si>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</si>
  <si>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</si>
  <si>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</si>
  <si>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</si>
  <si>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</si>
  <si>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</si>
  <si>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</si>
  <si>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</si>
  <si>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</si>
  <si>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</si>
  <si>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</si>
  <si>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</si>
  <si>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</si>
  <si>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</si>
  <si>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</si>
  <si>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</si>
  <si>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</si>
  <si>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</si>
  <si>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</si>
  <si>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</si>
  <si>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</si>
  <si>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</si>
  <si>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</si>
  <si>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</si>
  <si>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</si>
  <si>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</si>
  <si>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</si>
  <si>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</si>
  <si>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</si>
  <si>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</si>
  <si>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</si>
  <si>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</si>
  <si>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</si>
  <si>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</si>
  <si>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</si>
  <si>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</si>
  <si>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</si>
  <si>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</si>
  <si>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</si>
  <si>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Прогноз на отчетный период</t>
  </si>
  <si>
    <t>Факт на отчетный период</t>
  </si>
  <si>
    <t>7.9</t>
  </si>
  <si>
    <t>Добавить показатель</t>
  </si>
  <si>
    <t>Удалить мероприятие</t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</si>
  <si>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</si>
  <si>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</si>
  <si>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</si>
  <si>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</si>
  <si>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</si>
  <si>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</si>
  <si>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</si>
  <si>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</si>
  <si>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</si>
  <si>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</si>
  <si>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</si>
  <si>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</si>
  <si>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</si>
  <si>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</si>
  <si>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</si>
  <si>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</si>
  <si>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</si>
  <si>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</si>
  <si>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</si>
  <si>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</si>
  <si>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</si>
  <si>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</si>
  <si>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</si>
  <si>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</si>
  <si>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</si>
  <si>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</si>
  <si>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</si>
  <si>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</si>
  <si>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</si>
  <si>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</si>
  <si>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</si>
  <si>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</si>
  <si>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</si>
  <si>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</si>
  <si>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</si>
  <si>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</si>
  <si>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5.0</t>
  </si>
  <si>
    <t>6.0</t>
  </si>
  <si>
    <t>modInfo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</si>
  <si>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</si>
  <si>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</si>
  <si>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</si>
  <si>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</si>
  <si>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</si>
  <si>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</si>
  <si>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</si>
  <si>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</si>
  <si>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</si>
  <si>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add_INDEX_range</t>
  </si>
  <si>
    <t>add_INDEX_2_range</t>
  </si>
  <si>
    <t>add_HYPERLINK_range</t>
  </si>
  <si>
    <t>Стоимость 1й единицы с учетом доставки (транспортировки)</t>
  </si>
  <si>
    <t>Кол-во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</si>
  <si>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</si>
  <si>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</si>
  <si>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</si>
  <si>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</si>
  <si>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</si>
  <si>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</si>
  <si>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</si>
  <si>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</si>
  <si>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</si>
  <si>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</si>
  <si>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</si>
  <si>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</si>
  <si>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</si>
  <si>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2.0</t>
  </si>
  <si>
    <t>3.0</t>
  </si>
  <si>
    <t>6.2</t>
  </si>
  <si>
    <t>15</t>
  </si>
  <si>
    <t>II квартал, профинансировано</t>
  </si>
  <si>
    <t>III квартал, профинансировано</t>
  </si>
  <si>
    <t>IV квартал, профинансировано</t>
  </si>
  <si>
    <t>I квартал, освоено</t>
  </si>
  <si>
    <t>II квартал, освоено</t>
  </si>
  <si>
    <t>III квартал, освоено</t>
  </si>
  <si>
    <t>IV квартал, освоено</t>
  </si>
  <si>
    <t>6.3</t>
  </si>
  <si>
    <t>объем приобретенной электрической энергии</t>
  </si>
  <si>
    <t>расходы на оплату труда</t>
  </si>
  <si>
    <t>отчисления на социальные нужды</t>
  </si>
  <si>
    <t>отчисления на соц. нужды от заработной платы ремонтного персонала</t>
  </si>
  <si>
    <t>Изменение стоимости основных фондов</t>
  </si>
  <si>
    <t>Всего, в том числе по источникам финансирования: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</si>
  <si>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</si>
  <si>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</si>
  <si>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</si>
  <si>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стоимость основных фондов на начало отчетного периода</t>
  </si>
  <si>
    <t>стоимость введенных в эксплуатацию основных фондов</t>
  </si>
  <si>
    <t>стоимость выведенных из эксплуатации основных фондов</t>
  </si>
  <si>
    <t>МО ОКТМО</t>
  </si>
  <si>
    <t>ВИД ДЕЯТЕЛЬНОСТИ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</si>
  <si>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</si>
  <si>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</si>
  <si>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</si>
  <si>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</si>
  <si>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</si>
  <si>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</si>
  <si>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</si>
  <si>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</si>
  <si>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</si>
  <si>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</si>
  <si>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</si>
  <si>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</si>
  <si>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</si>
  <si>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</si>
  <si>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</si>
  <si>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</si>
  <si>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</si>
  <si>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</si>
  <si>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</si>
  <si>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</si>
  <si>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</si>
  <si>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</si>
  <si>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</si>
  <si>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</si>
  <si>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</si>
  <si>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</si>
  <si>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</si>
  <si>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</si>
  <si>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</si>
  <si>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</si>
  <si>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</si>
  <si>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</si>
  <si>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</si>
  <si>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Является ли данное юридическое лицо подразделением (филиалом) другой организации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</si>
  <si>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</si>
  <si>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</si>
  <si>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</si>
  <si>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</si>
  <si>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t>ФИО:</t>
  </si>
  <si>
    <t>телефон:</t>
  </si>
  <si>
    <t>WEB-сайт:</t>
  </si>
  <si>
    <t>Выбор субъекта РФ</t>
  </si>
  <si>
    <t>REESTR_FILTERED</t>
  </si>
  <si>
    <t>modfrmReestr</t>
  </si>
  <si>
    <t>modCommandButton</t>
  </si>
  <si>
    <t>modfrmDateChoose</t>
  </si>
  <si>
    <t>Происходило ли изменение тарифа в текущем году</t>
  </si>
  <si>
    <t>НДС /kind_of_NDS/</t>
  </si>
  <si>
    <t>отчетность представлена без НДС</t>
  </si>
  <si>
    <t>отчетность представлена с учетом освобождения от НДС</t>
  </si>
  <si>
    <t>отчетность представлена с НДС</t>
  </si>
  <si>
    <t>прочее</t>
  </si>
  <si>
    <t>автоматизация (с уменьшением штата)</t>
  </si>
  <si>
    <t>уменьшение издержек на производство</t>
  </si>
  <si>
    <t>прямые договора без торгов</t>
  </si>
  <si>
    <t>Превышает ли выручка от регулируемой деятельности 80% совокупной выручки за отчетный год</t>
  </si>
  <si>
    <t>Себестоимость производимых товаров (оказываемых услуг) по регулируемому виду деятельности, в том числе:</t>
  </si>
  <si>
    <t>3.3.2</t>
  </si>
  <si>
    <t>тыс.кВт*ч</t>
  </si>
  <si>
    <t>чел.</t>
  </si>
  <si>
    <t xml:space="preserve">Чистая прибыль по регулируемому виду деятельности, в том числе: </t>
  </si>
  <si>
    <t>по приборам учета</t>
  </si>
  <si>
    <t>по нормативам потребления</t>
  </si>
  <si>
    <t>%</t>
  </si>
  <si>
    <t>Протяженность водопроводных сетей (в однотрубном исчислении)</t>
  </si>
  <si>
    <t>16</t>
  </si>
  <si>
    <t>17</t>
  </si>
  <si>
    <t>18</t>
  </si>
  <si>
    <t>№ п/п</t>
  </si>
  <si>
    <t>*</t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</si>
  <si>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весь период</t>
    </r>
    <r>
      <rPr>
        <b/>
        <sz val="9"/>
        <rFont val="Tahoma"/>
        <family val="2"/>
      </rPr>
      <t xml:space="preserve"> реализации (тыс.руб.), в том числе по источникам финансирования</t>
    </r>
  </si>
  <si>
    <r>
      <t xml:space="preserve">Потребность в финансовых средствах, необходимых для реализации инвестиционной программы </t>
    </r>
    <r>
      <rPr>
        <b/>
        <u val="single"/>
        <sz val="9"/>
        <rFont val="Tahoma"/>
        <family val="2"/>
      </rPr>
      <t>за отчетный период</t>
    </r>
    <r>
      <rPr>
        <b/>
        <sz val="9"/>
        <rFont val="Tahoma"/>
        <family val="2"/>
      </rPr>
      <t xml:space="preserve"> (тыс.руб.), в том числе по источникам финансирования</t>
    </r>
  </si>
  <si>
    <t>средневзвешенная стоимость 1 кВт*ч (с учетом мощности)</t>
  </si>
  <si>
    <t>ХВС характеристики</t>
  </si>
  <si>
    <t>ХВС инвестиции</t>
  </si>
  <si>
    <t>ХВС показатели</t>
  </si>
  <si>
    <t>ХВС показатели (2)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</si>
  <si>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</si>
  <si>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</si>
  <si>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Общее количество проведенных проб по следующим показателям:</t>
  </si>
  <si>
    <t>Мутность</t>
  </si>
  <si>
    <t>Цветность</t>
  </si>
  <si>
    <t xml:space="preserve">Хлор остаточный общий, в том числе </t>
  </si>
  <si>
    <t xml:space="preserve">  хлор остаточный связанный</t>
  </si>
  <si>
    <t xml:space="preserve">  хлор остаточный свободный</t>
  </si>
  <si>
    <t>Общие колиформные бактерии</t>
  </si>
  <si>
    <t>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</si>
  <si>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</si>
  <si>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мутность</t>
  </si>
  <si>
    <t>4.2</t>
  </si>
  <si>
    <t>цветность</t>
  </si>
  <si>
    <t>4.3</t>
  </si>
  <si>
    <t>хлор остаточный связанный и хлор остаточный свободный</t>
  </si>
  <si>
    <t>4.4</t>
  </si>
  <si>
    <t>общие колиформные бактерии</t>
  </si>
  <si>
    <t>4.5</t>
  </si>
  <si>
    <t>термотолерантные колиформные бактерии</t>
  </si>
  <si>
    <t>3.2.1</t>
  </si>
  <si>
    <t>3.2.2</t>
  </si>
  <si>
    <t>Расходы на реагенты:</t>
  </si>
  <si>
    <t>Расходы на оплату труда</t>
  </si>
  <si>
    <t>3.8.1</t>
  </si>
  <si>
    <t>3.8.2</t>
  </si>
  <si>
    <t>3.9.1</t>
  </si>
  <si>
    <t>3.9.2</t>
  </si>
  <si>
    <t>капитальный ремонт основных средств</t>
  </si>
  <si>
    <t>текущий ремонт основных средств</t>
  </si>
  <si>
    <t>3.10.3</t>
  </si>
  <si>
    <t>заработная плата ремонтного персонала</t>
  </si>
  <si>
    <t>3.10.4</t>
  </si>
  <si>
    <t>чистая прибыль на финансирование мероприятий, предусмотренных инвестиционной программой по развитию системы холодного водоснабжения</t>
  </si>
  <si>
    <t>Объем воды, пропущенной через очистные сооружения</t>
  </si>
  <si>
    <t>Объем отпущенной потребителям воды, в том числе:</t>
  </si>
  <si>
    <t>10.1</t>
  </si>
  <si>
    <t>10.2</t>
  </si>
  <si>
    <t>Количество скважин</t>
  </si>
  <si>
    <t>ед.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</si>
  <si>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</si>
  <si>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</si>
  <si>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Показатель использования производственных объектов (по объему перекачки) по отношению к пиковому дню отчетного года</t>
  </si>
  <si>
    <t>19</t>
  </si>
  <si>
    <t>Учитывать любое нарушение системы.</t>
  </si>
  <si>
    <t>Валовая прибыль от продажи товаров и услуг по регулируемому виду деятельности (холодное водоснабжение)</t>
  </si>
  <si>
    <t>Удельный расход электроэнергии на подачу воды в сеть, в том числе:</t>
  </si>
  <si>
    <t>уменьшение удельных затрат (повышение КПД насоса/станции/системы)</t>
  </si>
  <si>
    <t>снижение аварийности (насосные станции/сети)</t>
  </si>
  <si>
    <t>Алексеевский муниципальный район и город Алексеевка</t>
  </si>
  <si>
    <t>14605000</t>
  </si>
  <si>
    <t>ЗАО "Алексеевский молочноконсервный комбинат"</t>
  </si>
  <si>
    <t>3122000035</t>
  </si>
  <si>
    <t>312201001</t>
  </si>
  <si>
    <t>Оказание услуг в сфере водоснабжения</t>
  </si>
  <si>
    <t>МУП "Горводоканал"</t>
  </si>
  <si>
    <t>3122504353</t>
  </si>
  <si>
    <t>Транспортировка воды</t>
  </si>
  <si>
    <t>ООО "Рембурвод"</t>
  </si>
  <si>
    <t>3122503920</t>
  </si>
  <si>
    <t>Белгородский муниципальный район</t>
  </si>
  <si>
    <t>14610000</t>
  </si>
  <si>
    <t>МУП Горводоканал</t>
  </si>
  <si>
    <t>3102004842</t>
  </si>
  <si>
    <t>310201001</t>
  </si>
  <si>
    <t>Оказание услуг в сфере водоснабжения и очистки сточных вод</t>
  </si>
  <si>
    <t>ФГУП "Росспиртпром" - филиал "Веселолопанский спиртовой завод"</t>
  </si>
  <si>
    <t>7730130125</t>
  </si>
  <si>
    <t>310202001</t>
  </si>
  <si>
    <t>Борисовский район</t>
  </si>
  <si>
    <t>14615000</t>
  </si>
  <si>
    <t>МУП "Борисовкаводоканал"</t>
  </si>
  <si>
    <t>3103003746</t>
  </si>
  <si>
    <t>310301001</t>
  </si>
  <si>
    <t>ООО "Борисовское водоканализационное хозяйство"</t>
  </si>
  <si>
    <t>3103004965</t>
  </si>
  <si>
    <t>Вейделевский муниципальный район</t>
  </si>
  <si>
    <t>14625000</t>
  </si>
  <si>
    <t>ЗАО "Должанское"</t>
  </si>
  <si>
    <t>3105000250</t>
  </si>
  <si>
    <t>310501001</t>
  </si>
  <si>
    <t>ЗАО имени Кирова</t>
  </si>
  <si>
    <t>3105000010</t>
  </si>
  <si>
    <t>МУП Водоканал</t>
  </si>
  <si>
    <t>3105003501</t>
  </si>
  <si>
    <t>Волоконовский муниципальный район</t>
  </si>
  <si>
    <t>14630000</t>
  </si>
  <si>
    <t>ГОУ НПО ПУ №27</t>
  </si>
  <si>
    <t>3106001930</t>
  </si>
  <si>
    <t>310601001</t>
  </si>
  <si>
    <t>ЗАО "Волоконовский МКК"</t>
  </si>
  <si>
    <t>3106006551</t>
  </si>
  <si>
    <t>МП "Староивановская Вода"</t>
  </si>
  <si>
    <t>3106006720</t>
  </si>
  <si>
    <t>МП"Водоканал Волоконовский"</t>
  </si>
  <si>
    <t>3106005364</t>
  </si>
  <si>
    <t>ОАО "Ника"</t>
  </si>
  <si>
    <t>3106000207</t>
  </si>
  <si>
    <t>ООО "УК "Пятницкое"</t>
  </si>
  <si>
    <t>3106006583</t>
  </si>
  <si>
    <t>Город Валуйки</t>
  </si>
  <si>
    <t>14620101</t>
  </si>
  <si>
    <t>Валуйское муниципальное унитарное предприятие "Водоканал"</t>
  </si>
  <si>
    <t>3126012560</t>
  </si>
  <si>
    <t>312601001</t>
  </si>
  <si>
    <t>МУП "Уразовское ЖКХ"</t>
  </si>
  <si>
    <t>3126010524</t>
  </si>
  <si>
    <t>Город Нижний Новгород</t>
  </si>
  <si>
    <t>22701000</t>
  </si>
  <si>
    <t>ОАО "РЖД" (Дирекция по тепловодоснабжению)</t>
  </si>
  <si>
    <t>7708503727</t>
  </si>
  <si>
    <t>997650010</t>
  </si>
  <si>
    <t>Город Саратов</t>
  </si>
  <si>
    <t>63701000</t>
  </si>
  <si>
    <t>ООО "Саратовская ТЭЦ-1"</t>
  </si>
  <si>
    <t>6451424934</t>
  </si>
  <si>
    <t>645101001</t>
  </si>
  <si>
    <t>Городской округ Город Белгород</t>
  </si>
  <si>
    <t>14701000</t>
  </si>
  <si>
    <t>Городской округ город Белгород</t>
  </si>
  <si>
    <t>ЗАО "Гормаш"</t>
  </si>
  <si>
    <t>3124013819</t>
  </si>
  <si>
    <t>312301001</t>
  </si>
  <si>
    <t>ЗАО "Энергомаш (Белгород)-БЗЭМ"</t>
  </si>
  <si>
    <t>3123193950</t>
  </si>
  <si>
    <t>312350001</t>
  </si>
  <si>
    <t>3123000623</t>
  </si>
  <si>
    <t>ОАО " БЕЛГОРОДАСБЕСТОЦЕМЕНТ"</t>
  </si>
  <si>
    <t>3123004089</t>
  </si>
  <si>
    <t>ОАО "Белгородский цемент"</t>
  </si>
  <si>
    <t>3123003920</t>
  </si>
  <si>
    <t>ОАО "Завод ЖБК-1"</t>
  </si>
  <si>
    <t>3123093988</t>
  </si>
  <si>
    <t>ООО "БЕЛГОРСОЛОД"</t>
  </si>
  <si>
    <t>3123163716</t>
  </si>
  <si>
    <t>ООО "ДРЭП ДСК"</t>
  </si>
  <si>
    <t>3123057563</t>
  </si>
  <si>
    <t>Грайворонский район</t>
  </si>
  <si>
    <t>14632000</t>
  </si>
  <si>
    <t>ИП "Коваленко"</t>
  </si>
  <si>
    <t>310801549502</t>
  </si>
  <si>
    <t>310881001</t>
  </si>
  <si>
    <t>ООО "Вода"</t>
  </si>
  <si>
    <t>3108007159</t>
  </si>
  <si>
    <t>310801001</t>
  </si>
  <si>
    <t>Губкинский городской округ</t>
  </si>
  <si>
    <t>14635101</t>
  </si>
  <si>
    <t>3127507301</t>
  </si>
  <si>
    <t>312701001</t>
  </si>
  <si>
    <t>14635000</t>
  </si>
  <si>
    <t>ОАО "Лебединский горно-обогатительный комбинат"</t>
  </si>
  <si>
    <t>3127000014</t>
  </si>
  <si>
    <t>997550001</t>
  </si>
  <si>
    <t>ОАО Комбинат КМАруда</t>
  </si>
  <si>
    <t>3127000021</t>
  </si>
  <si>
    <t>Ивнянский район</t>
  </si>
  <si>
    <t>14638000</t>
  </si>
  <si>
    <t>Индивидуальный предприниматель КФХ "Колесникова Е.В."</t>
  </si>
  <si>
    <t>310900808660</t>
  </si>
  <si>
    <t>310901001</t>
  </si>
  <si>
    <t>ООО "ИвняВодСервис"</t>
  </si>
  <si>
    <t>3109005073</t>
  </si>
  <si>
    <t>Общество с ограниченной ответственностью "Ремводстрой"</t>
  </si>
  <si>
    <t>3109003767</t>
  </si>
  <si>
    <t>Корочанский район</t>
  </si>
  <si>
    <t>14640000</t>
  </si>
  <si>
    <t>МУП ЖКХ "Корочанское"</t>
  </si>
  <si>
    <t>3110008689</t>
  </si>
  <si>
    <t>311001001</t>
  </si>
  <si>
    <t>МУП ЖКХ "Корочанское-сервис"</t>
  </si>
  <si>
    <t>3110011650</t>
  </si>
  <si>
    <t>Красненский район</t>
  </si>
  <si>
    <t>14641000</t>
  </si>
  <si>
    <t>МУП ЖКХ "Красненское"</t>
  </si>
  <si>
    <t>3112261983</t>
  </si>
  <si>
    <t>311201001</t>
  </si>
  <si>
    <t>Красногвардейский район</t>
  </si>
  <si>
    <t>14642000</t>
  </si>
  <si>
    <t>ОАО "Машиностроитель"</t>
  </si>
  <si>
    <t>3111000435</t>
  </si>
  <si>
    <t>311101001</t>
  </si>
  <si>
    <t>ООО  "Красногвардейские сады"</t>
  </si>
  <si>
    <t>3111005137</t>
  </si>
  <si>
    <t>ООО "Возрождение"</t>
  </si>
  <si>
    <t>3111004207</t>
  </si>
  <si>
    <t>ООО "Красногвардейский водоканал"</t>
  </si>
  <si>
    <t>3111504721</t>
  </si>
  <si>
    <t>СПК "Большевик"</t>
  </si>
  <si>
    <t>3111000770</t>
  </si>
  <si>
    <t>Краснояружский район</t>
  </si>
  <si>
    <t>14643000</t>
  </si>
  <si>
    <t>Общество с ограниченной ответственностью "Водсервис"</t>
  </si>
  <si>
    <t>3113001385</t>
  </si>
  <si>
    <t>311301001</t>
  </si>
  <si>
    <t>Новооскольский район</t>
  </si>
  <si>
    <t>14644000</t>
  </si>
  <si>
    <t>МУП "Новооскольский Водоканал"</t>
  </si>
  <si>
    <t>3114009570</t>
  </si>
  <si>
    <t>311401001</t>
  </si>
  <si>
    <t>Прохоровский район</t>
  </si>
  <si>
    <t>14646000</t>
  </si>
  <si>
    <t>МУП "Водоканал"  муниципального района "Прохоровский район"</t>
  </si>
  <si>
    <t>3115006519</t>
  </si>
  <si>
    <t>311501001</t>
  </si>
  <si>
    <t>МУП ЖКХ</t>
  </si>
  <si>
    <t>3115004864</t>
  </si>
  <si>
    <t>Ракитянский муниципальный район</t>
  </si>
  <si>
    <t>14648000</t>
  </si>
  <si>
    <t>ОАО "Мясокомбанат "Готнянский"</t>
  </si>
  <si>
    <t>3116004955</t>
  </si>
  <si>
    <t>311601001</t>
  </si>
  <si>
    <t>ООО "Ракитянский водсервис"</t>
  </si>
  <si>
    <t>3116006085</t>
  </si>
  <si>
    <t>Ровеньский район</t>
  </si>
  <si>
    <t>14650000</t>
  </si>
  <si>
    <t>МУП "Коммунальщик"</t>
  </si>
  <si>
    <t>3117004757</t>
  </si>
  <si>
    <t>311701001</t>
  </si>
  <si>
    <t>Старооскольский городской округ</t>
  </si>
  <si>
    <t>14652000</t>
  </si>
  <si>
    <t>ЗАО "Спецэнерго"</t>
  </si>
  <si>
    <t>3128025082</t>
  </si>
  <si>
    <t>312801001</t>
  </si>
  <si>
    <t>МУП  УКОЖКХ</t>
  </si>
  <si>
    <t>3128025484</t>
  </si>
  <si>
    <t>312801003</t>
  </si>
  <si>
    <t>МУП "Водоканал"</t>
  </si>
  <si>
    <t>ОАО "КМАпроектжилстрой" г.Ст.Оскол</t>
  </si>
  <si>
    <t>3128001437</t>
  </si>
  <si>
    <t>ОАО "Оскольский электрометаллургический комбинат"</t>
  </si>
  <si>
    <t>3128005752</t>
  </si>
  <si>
    <t>ОАО "Стойленский горно-обогатительный комбинат"</t>
  </si>
  <si>
    <t>3128011788</t>
  </si>
  <si>
    <t>ОАО ОЗММ</t>
  </si>
  <si>
    <t>3128005590</t>
  </si>
  <si>
    <t>ООО "Комбинат строительных материалов"</t>
  </si>
  <si>
    <t>3128077281</t>
  </si>
  <si>
    <t>ООО Песчанский завод сухих кормовых дрожжей</t>
  </si>
  <si>
    <t>3128062655</t>
  </si>
  <si>
    <t>312801009</t>
  </si>
  <si>
    <t>Чернянский муниципальный район</t>
  </si>
  <si>
    <t>14654000</t>
  </si>
  <si>
    <t>МУП "Ремводстрой"</t>
  </si>
  <si>
    <t>3119007312</t>
  </si>
  <si>
    <t>311901001</t>
  </si>
  <si>
    <t>Шебекинский муниципальный район и город Шебекино</t>
  </si>
  <si>
    <t>14656000</t>
  </si>
  <si>
    <t>ЗАО "ВодоКоммунальноеХозяйство"</t>
  </si>
  <si>
    <t>3120086608</t>
  </si>
  <si>
    <t>312001001</t>
  </si>
  <si>
    <t>ЗАО "КП "Логовое"</t>
  </si>
  <si>
    <t>3120011218</t>
  </si>
  <si>
    <t>ОАО "Ржевский сахарник"</t>
  </si>
  <si>
    <t>3120001523</t>
  </si>
  <si>
    <t>ООО "Биохим-Сервис"</t>
  </si>
  <si>
    <t>3120011056</t>
  </si>
  <si>
    <t>ООО "Кругозор"</t>
  </si>
  <si>
    <t>3123094773</t>
  </si>
  <si>
    <t>ООО "Районное Коммунальное Хозяйство"</t>
  </si>
  <si>
    <t>3120087136</t>
  </si>
  <si>
    <t>ШМУП "Городское ВКХ"</t>
  </si>
  <si>
    <t>3120012532</t>
  </si>
  <si>
    <t>Яковлевский муниципальный район</t>
  </si>
  <si>
    <t>14658000</t>
  </si>
  <si>
    <t>ООО "ВКХ"</t>
  </si>
  <si>
    <t>3121183202</t>
  </si>
  <si>
    <t>312101001</t>
  </si>
  <si>
    <t>ООО "Водоснабжение"</t>
  </si>
  <si>
    <t>3121183192</t>
  </si>
  <si>
    <t>№</t>
  </si>
  <si>
    <t>Поселок Пятницкое</t>
  </si>
  <si>
    <t>14630162</t>
  </si>
  <si>
    <t>Город Валуйки и Валуйский муниципальный район</t>
  </si>
  <si>
    <t>14620000</t>
  </si>
  <si>
    <t>Масловопристанское</t>
  </si>
  <si>
    <t>14656462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</si>
  <si>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</si>
  <si>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</si>
  <si>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</si>
  <si>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</si>
  <si>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</si>
  <si>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</si>
  <si>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</si>
  <si>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</si>
  <si>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</si>
  <si>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</si>
  <si>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</si>
  <si>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</si>
  <si>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</si>
  <si>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</si>
  <si>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</si>
  <si>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</si>
  <si>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</si>
  <si>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</si>
  <si>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</si>
  <si>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</si>
  <si>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</si>
  <si>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</si>
  <si>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</si>
  <si>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МО_ОКТМО</t>
  </si>
  <si>
    <t>ИМЯ ДИАПАЗОНА</t>
  </si>
  <si>
    <t>Расходы на оплату покупной воды, приобретаемой от других организаций для последующей передачи потребителям</t>
  </si>
  <si>
    <t>Общепроизводственные (цеховые) расходы, в том числе:</t>
  </si>
  <si>
    <t>Общехозяйственные (управленческие) расходы, в том числе:</t>
  </si>
  <si>
    <t>Объем поднятой воды</t>
  </si>
  <si>
    <t>Объем покупной воды</t>
  </si>
  <si>
    <t>Потери воды в сетях (от забора воды)</t>
  </si>
  <si>
    <t>тыс.кВт·ч/тыс.куб.м</t>
  </si>
  <si>
    <t>Расход воды на собственные нужды (процентов), в том числе:</t>
  </si>
  <si>
    <t>На нужды производственного процесса</t>
  </si>
  <si>
    <t>На технологические нужды (промывка сетей, очистные сооружения)</t>
  </si>
  <si>
    <t>На хозяйственно- бытовые нужды</t>
  </si>
  <si>
    <t>17.1</t>
  </si>
  <si>
    <t>17.2</t>
  </si>
  <si>
    <t>17.3</t>
  </si>
  <si>
    <t xml:space="preserve">Показатели подлежащие раскрытию в сфере холодного водоснабжения 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</si>
  <si>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</si>
  <si>
    <t>Наименование организации</t>
  </si>
  <si>
    <t>ИНН организации</t>
  </si>
  <si>
    <t>КПП организации</t>
  </si>
  <si>
    <t>Факт ХВС</t>
  </si>
  <si>
    <t>Печатное издание</t>
  </si>
  <si>
    <t>Информация об инвестпрограммах и отчетах о их реализации</t>
  </si>
  <si>
    <t>Дата издания</t>
  </si>
  <si>
    <t>Номер издания</t>
  </si>
  <si>
    <t>Дата размещения информации</t>
  </si>
  <si>
    <t>Наименование источника</t>
  </si>
  <si>
    <t>Содержание пункта</t>
  </si>
  <si>
    <t>Указание на официальное печатное издание , которое используются для размещения раскрываемой информации *</t>
  </si>
  <si>
    <t>Ссылки на публикацию в других источниках</t>
  </si>
  <si>
    <t>Бурдакова Татьяна Евгеньевна, Доценко Елена Николаевна, Дахина Ольга Васильевна, Работягов Юрий Анатольевич</t>
  </si>
  <si>
    <t>4722 52-09-46</t>
  </si>
  <si>
    <t>kgrct_bel@mail.ru</t>
  </si>
  <si>
    <t xml:space="preserve"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</t>
  </si>
  <si>
    <t>Количество аварий на системах холодного водоснабжения (единиц на км) *</t>
  </si>
  <si>
    <t xml:space="preserve">Информация об инвестиционных программах и отчетах об их реализации </t>
  </si>
  <si>
    <t xml:space="preserve">Информация об объемах товаров и услуг, их стоимости и способах приобретения </t>
  </si>
  <si>
    <t>примечание</t>
  </si>
  <si>
    <t>*Заполняется организациями которые размещают информацию на сайте Комиссии по государственному регулированию цен и тарифов в Белгородской области</t>
  </si>
  <si>
    <t>Удалить МО</t>
  </si>
  <si>
    <t>РФ 308002 г.Белгород, ул.Мичурина 104</t>
  </si>
  <si>
    <t>Певзнер Яков Лейбович</t>
  </si>
  <si>
    <t>(4722)26-26-73</t>
  </si>
  <si>
    <t>Высочина Екатерина Николаевна</t>
  </si>
  <si>
    <t>(4722)26-26-64</t>
  </si>
  <si>
    <t>Яценко Наталья Геннадьевна</t>
  </si>
  <si>
    <t>начальник ПЭО</t>
  </si>
  <si>
    <t>(4722)26-25-01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</si>
</sst>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%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  <numFmt numFmtId="198" formatCode="_-* #,##0\ _р_._-;\-* #,##0\ _р_._-;_-* &quot;-&quot;\ _р_._-;_-@_-"/>
    <numFmt numFmtId="199" formatCode="_-* #,##0.00\ _р_._-;\-* #,##0.00\ _р_._-;_-* &quot;-&quot;??\ _р_._-;_-@_-"/>
    <numFmt numFmtId="200" formatCode="_(&quot;р.&quot;* #,##0.00_);_(&quot;р.&quot;* \(#,##0.00\);_(&quot;р.&quot;* &quot;-&quot;??_);_(@_)"/>
    <numFmt numFmtId="201" formatCode="#,##0\ &quot;р.&quot;;\-#,##0\ &quot;р.&quot;"/>
    <numFmt numFmtId="202" formatCode="#,##0\ &quot;р.&quot;;[Red]\-#,##0\ &quot;р.&quot;"/>
    <numFmt numFmtId="203" formatCode="#,##0.00\ &quot;р.&quot;;\-#,##0.00\ &quot;р.&quot;"/>
    <numFmt numFmtId="204" formatCode="#,##0.00\ &quot;р.&quot;;[Red]\-#,##0.00\ &quot;р.&quot;"/>
    <numFmt numFmtId="205" formatCode="_-* #,##0\ &quot;р.&quot;_-;\-* #,##0\ &quot;р.&quot;_-;_-* &quot;-&quot;\ &quot;р.&quot;_-;_-@_-"/>
    <numFmt numFmtId="206" formatCode="_-* #,##0.00\ &quot;р.&quot;_-;\-* #,##0.00\ &quot;р.&quot;_-;_-* &quot;-&quot;??\ &quot;р.&quot;_-;_-@_-"/>
    <numFmt numFmtId="207" formatCode="0.000"/>
    <numFmt numFmtId="208" formatCode="000000"/>
    <numFmt numFmtId="209" formatCode="0.00000000"/>
    <numFmt numFmtId="210" formatCode="_-* #,##0.0_р_._-;\-* #,##0.0_р_._-;_-* &quot;-&quot;??_р_._-;_-@_-"/>
    <numFmt numFmtId="211" formatCode="#,##0.0000_ ;\-#,##0.0000\ "/>
    <numFmt numFmtId="212" formatCode="0.0000000"/>
    <numFmt numFmtId="213" formatCode="0.000000"/>
    <numFmt numFmtId="214" formatCode="0.00000"/>
    <numFmt numFmtId="215" formatCode="_(&quot;$&quot;* #,##0_);_(&quot;$&quot;* \(#,##0\);_(&quot;$&quot;* &quot;-&quot;_);_(@_)"/>
    <numFmt numFmtId="216" formatCode="0;[Red]0"/>
    <numFmt numFmtId="217" formatCode="#,##0.00;[Red]#,##0.00"/>
    <numFmt numFmtId="218" formatCode="dd/mm/yy;@"/>
    <numFmt numFmtId="219" formatCode="[$-10419]###\ ###"/>
    <numFmt numFmtId="220" formatCode="[$-10419]###\ ###\ ##0.00"/>
  </numFmts>
  <fonts count="84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sz val="10"/>
      <color indexed="8"/>
      <name val="Wingdings 3"/>
      <family val="1"/>
    </font>
    <font>
      <b/>
      <u val="single"/>
      <sz val="10"/>
      <color indexed="12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dashed"/>
      <top style="thin"/>
      <bottom style="thin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 style="thin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/>
      <top/>
      <bottom style="thin"/>
    </border>
    <border>
      <left style="thin">
        <color indexed="63"/>
      </left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391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8" fontId="46" fillId="0" borderId="0">
      <alignment vertical="top"/>
      <protection/>
    </xf>
    <xf numFmtId="188" fontId="65" fillId="0" borderId="0">
      <alignment vertical="top"/>
      <protection/>
    </xf>
    <xf numFmtId="190" fontId="65" fillId="2" borderId="0">
      <alignment vertical="top"/>
      <protection/>
    </xf>
    <xf numFmtId="188" fontId="65" fillId="3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191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6" fillId="0" borderId="0" applyNumberFormat="0" applyFill="0" applyBorder="0" applyAlignment="0" applyProtection="0"/>
    <xf numFmtId="167" fontId="4" fillId="0" borderId="2">
      <alignment/>
      <protection locked="0"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94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4" fontId="18" fillId="0" borderId="0">
      <alignment vertical="top"/>
      <protection/>
    </xf>
    <xf numFmtId="191" fontId="68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7" fillId="0" borderId="0" applyFont="0" applyFill="0" applyBorder="0" applyAlignment="0" applyProtection="0"/>
    <xf numFmtId="0" fontId="40" fillId="3" borderId="0" applyNumberFormat="0" applyBorder="0" applyAlignment="0" applyProtection="0"/>
    <xf numFmtId="0" fontId="69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191" fontId="70" fillId="0" borderId="0">
      <alignment vertical="top"/>
      <protection/>
    </xf>
    <xf numFmtId="167" fontId="71" fillId="0" borderId="0">
      <alignment/>
      <protection/>
    </xf>
    <xf numFmtId="0" fontId="72" fillId="0" borderId="0" applyNumberFormat="0" applyFill="0" applyBorder="0" applyAlignment="0" applyProtection="0"/>
    <xf numFmtId="0" fontId="25" fillId="8" borderId="3" applyNumberFormat="0" applyAlignment="0" applyProtection="0"/>
    <xf numFmtId="191" fontId="65" fillId="0" borderId="0">
      <alignment vertical="top"/>
      <protection/>
    </xf>
    <xf numFmtId="191" fontId="65" fillId="2" borderId="0">
      <alignment vertical="top"/>
      <protection/>
    </xf>
    <xf numFmtId="195" fontId="65" fillId="3" borderId="0">
      <alignment vertical="top"/>
      <protection/>
    </xf>
    <xf numFmtId="38" fontId="65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73" fillId="22" borderId="10" applyNumberFormat="0" applyProtection="0">
      <alignment vertical="center"/>
    </xf>
    <xf numFmtId="4" fontId="74" fillId="22" borderId="10" applyNumberFormat="0" applyProtection="0">
      <alignment vertical="center"/>
    </xf>
    <xf numFmtId="4" fontId="73" fillId="22" borderId="10" applyNumberFormat="0" applyProtection="0">
      <alignment horizontal="left" vertical="center" indent="1"/>
    </xf>
    <xf numFmtId="4" fontId="73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3" fillId="5" borderId="10" applyNumberFormat="0" applyProtection="0">
      <alignment horizontal="right" vertical="center"/>
    </xf>
    <xf numFmtId="4" fontId="73" fillId="10" borderId="10" applyNumberFormat="0" applyProtection="0">
      <alignment horizontal="right" vertical="center"/>
    </xf>
    <xf numFmtId="4" fontId="73" fillId="18" borderId="10" applyNumberFormat="0" applyProtection="0">
      <alignment horizontal="right" vertical="center"/>
    </xf>
    <xf numFmtId="4" fontId="73" fillId="12" borderId="10" applyNumberFormat="0" applyProtection="0">
      <alignment horizontal="right" vertical="center"/>
    </xf>
    <xf numFmtId="4" fontId="73" fillId="16" borderId="10" applyNumberFormat="0" applyProtection="0">
      <alignment horizontal="right" vertical="center"/>
    </xf>
    <xf numFmtId="4" fontId="73" fillId="20" borderId="10" applyNumberFormat="0" applyProtection="0">
      <alignment horizontal="right" vertical="center"/>
    </xf>
    <xf numFmtId="4" fontId="73" fillId="19" borderId="10" applyNumberFormat="0" applyProtection="0">
      <alignment horizontal="right" vertical="center"/>
    </xf>
    <xf numFmtId="4" fontId="73" fillId="24" borderId="10" applyNumberFormat="0" applyProtection="0">
      <alignment horizontal="right" vertical="center"/>
    </xf>
    <xf numFmtId="4" fontId="73" fillId="11" borderId="10" applyNumberFormat="0" applyProtection="0">
      <alignment horizontal="right" vertical="center"/>
    </xf>
    <xf numFmtId="4" fontId="75" fillId="25" borderId="10" applyNumberFormat="0" applyProtection="0">
      <alignment horizontal="left" vertical="center" indent="1"/>
    </xf>
    <xf numFmtId="4" fontId="73" fillId="26" borderId="11" applyNumberFormat="0" applyProtection="0">
      <alignment horizontal="left" vertical="center" indent="1"/>
    </xf>
    <xf numFmtId="4" fontId="76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73" fillId="26" borderId="10" applyNumberFormat="0" applyProtection="0">
      <alignment horizontal="left" vertical="center" indent="1"/>
    </xf>
    <xf numFmtId="4" fontId="73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73" fillId="23" borderId="10" applyNumberFormat="0" applyProtection="0">
      <alignment vertical="center"/>
    </xf>
    <xf numFmtId="4" fontId="74" fillId="23" borderId="10" applyNumberFormat="0" applyProtection="0">
      <alignment vertical="center"/>
    </xf>
    <xf numFmtId="4" fontId="73" fillId="23" borderId="10" applyNumberFormat="0" applyProtection="0">
      <alignment horizontal="left" vertical="center" indent="1"/>
    </xf>
    <xf numFmtId="4" fontId="73" fillId="23" borderId="10" applyNumberFormat="0" applyProtection="0">
      <alignment horizontal="left" vertical="center" indent="1"/>
    </xf>
    <xf numFmtId="4" fontId="73" fillId="26" borderId="10" applyNumberFormat="0" applyProtection="0">
      <alignment horizontal="right" vertical="center"/>
    </xf>
    <xf numFmtId="4" fontId="74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7" fillId="0" borderId="0">
      <alignment/>
      <protection/>
    </xf>
    <xf numFmtId="4" fontId="78" fillId="26" borderId="10" applyNumberFormat="0" applyProtection="0">
      <alignment horizontal="right" vertical="center"/>
    </xf>
    <xf numFmtId="0" fontId="5" fillId="0" borderId="0">
      <alignment/>
      <protection/>
    </xf>
    <xf numFmtId="191" fontId="79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80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91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613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9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9" applyNumberFormat="1" applyFont="1" applyAlignment="1" applyProtection="1">
      <alignment horizontal="center" vertical="center" wrapText="1"/>
      <protection/>
    </xf>
    <xf numFmtId="49" fontId="0" fillId="0" borderId="0" xfId="1169" applyNumberFormat="1" applyFont="1" applyAlignment="1" applyProtection="1">
      <alignment vertical="center" wrapText="1"/>
      <protection/>
    </xf>
    <xf numFmtId="49" fontId="41" fillId="0" borderId="0" xfId="1169" applyNumberFormat="1" applyFont="1" applyAlignment="1" applyProtection="1">
      <alignment horizontal="center" vertical="center" wrapText="1"/>
      <protection/>
    </xf>
    <xf numFmtId="49" fontId="41" fillId="0" borderId="0" xfId="1169" applyNumberFormat="1" applyFont="1" applyAlignment="1" applyProtection="1">
      <alignment vertical="center" wrapText="1"/>
      <protection/>
    </xf>
    <xf numFmtId="49" fontId="0" fillId="0" borderId="0" xfId="1169" applyNumberFormat="1" applyFont="1" applyAlignment="1" applyProtection="1">
      <alignment vertical="center" wrapText="1"/>
      <protection/>
    </xf>
    <xf numFmtId="49" fontId="41" fillId="0" borderId="0" xfId="1169" applyNumberFormat="1" applyFont="1" applyAlignment="1" applyProtection="1">
      <alignment horizontal="left" vertical="center" wrapText="1"/>
      <protection/>
    </xf>
    <xf numFmtId="49" fontId="19" fillId="30" borderId="19" xfId="1169" applyNumberFormat="1" applyFont="1" applyFill="1" applyBorder="1" applyAlignment="1" applyProtection="1">
      <alignment horizontal="center" vertical="center" wrapText="1"/>
      <protection/>
    </xf>
    <xf numFmtId="49" fontId="0" fillId="30" borderId="20" xfId="1169" applyNumberFormat="1" applyFont="1" applyFill="1" applyBorder="1" applyAlignment="1" applyProtection="1">
      <alignment vertical="center" wrapText="1"/>
      <protection/>
    </xf>
    <xf numFmtId="49" fontId="0" fillId="30" borderId="21" xfId="1169" applyNumberFormat="1" applyFont="1" applyFill="1" applyBorder="1" applyAlignment="1" applyProtection="1">
      <alignment vertical="center" wrapText="1"/>
      <protection/>
    </xf>
    <xf numFmtId="49" fontId="19" fillId="30" borderId="17" xfId="1169" applyNumberFormat="1" applyFont="1" applyFill="1" applyBorder="1" applyAlignment="1" applyProtection="1">
      <alignment horizontal="center" vertical="center" wrapText="1"/>
      <protection/>
    </xf>
    <xf numFmtId="49" fontId="0" fillId="30" borderId="15" xfId="1169" applyNumberFormat="1" applyFont="1" applyFill="1" applyBorder="1" applyAlignment="1" applyProtection="1">
      <alignment vertical="center" wrapText="1"/>
      <protection/>
    </xf>
    <xf numFmtId="49" fontId="0" fillId="30" borderId="0" xfId="1169" applyNumberFormat="1" applyFont="1" applyFill="1" applyBorder="1" applyAlignment="1" applyProtection="1">
      <alignment vertical="center" wrapText="1"/>
      <protection/>
    </xf>
    <xf numFmtId="49" fontId="0" fillId="30" borderId="22" xfId="1169" applyNumberFormat="1" applyFont="1" applyFill="1" applyBorder="1" applyAlignment="1" applyProtection="1">
      <alignment horizontal="center" vertical="center" wrapText="1"/>
      <protection/>
    </xf>
    <xf numFmtId="49" fontId="0" fillId="30" borderId="14" xfId="1169" applyNumberFormat="1" applyFont="1" applyFill="1" applyBorder="1" applyAlignment="1" applyProtection="1">
      <alignment vertical="center" wrapText="1"/>
      <protection/>
    </xf>
    <xf numFmtId="49" fontId="17" fillId="30" borderId="14" xfId="1169" applyNumberFormat="1" applyFont="1" applyFill="1" applyBorder="1" applyAlignment="1" applyProtection="1">
      <alignment vertical="center" wrapText="1"/>
      <protection/>
    </xf>
    <xf numFmtId="49" fontId="17" fillId="0" borderId="0" xfId="1169" applyNumberFormat="1" applyFont="1" applyAlignment="1" applyProtection="1">
      <alignment vertical="center" wrapText="1"/>
      <protection/>
    </xf>
    <xf numFmtId="49" fontId="17" fillId="0" borderId="14" xfId="1169" applyNumberFormat="1" applyFont="1" applyBorder="1" applyAlignment="1" applyProtection="1">
      <alignment horizontal="center" vertical="center" wrapText="1"/>
      <protection/>
    </xf>
    <xf numFmtId="49" fontId="0" fillId="30" borderId="23" xfId="1169" applyNumberFormat="1" applyFont="1" applyFill="1" applyBorder="1" applyAlignment="1" applyProtection="1">
      <alignment horizontal="center" vertical="center" wrapText="1"/>
      <protection/>
    </xf>
    <xf numFmtId="49" fontId="0" fillId="30" borderId="24" xfId="1169" applyNumberFormat="1" applyFont="1" applyFill="1" applyBorder="1" applyAlignment="1" applyProtection="1">
      <alignment vertical="center" wrapText="1"/>
      <protection/>
    </xf>
    <xf numFmtId="49" fontId="17" fillId="0" borderId="14" xfId="1169" applyNumberFormat="1" applyFont="1" applyBorder="1" applyAlignment="1" applyProtection="1">
      <alignment vertical="center" wrapText="1"/>
      <protection/>
    </xf>
    <xf numFmtId="49" fontId="17" fillId="0" borderId="24" xfId="1169" applyNumberFormat="1" applyFont="1" applyBorder="1" applyAlignment="1" applyProtection="1">
      <alignment vertical="center" wrapText="1"/>
      <protection/>
    </xf>
    <xf numFmtId="49" fontId="0" fillId="0" borderId="0" xfId="1169" applyNumberFormat="1" applyFont="1" applyBorder="1" applyAlignment="1" applyProtection="1">
      <alignment vertical="center" wrapText="1"/>
      <protection/>
    </xf>
    <xf numFmtId="49" fontId="0" fillId="30" borderId="25" xfId="1169" applyNumberFormat="1" applyFont="1" applyFill="1" applyBorder="1" applyAlignment="1" applyProtection="1">
      <alignment horizontal="center" vertical="center" wrapText="1"/>
      <protection/>
    </xf>
    <xf numFmtId="49" fontId="17" fillId="0" borderId="26" xfId="1169" applyNumberFormat="1" applyFont="1" applyBorder="1" applyAlignment="1" applyProtection="1">
      <alignment vertical="center" wrapText="1"/>
      <protection/>
    </xf>
    <xf numFmtId="49" fontId="0" fillId="30" borderId="16" xfId="1169" applyNumberFormat="1" applyFont="1" applyFill="1" applyBorder="1" applyAlignment="1" applyProtection="1">
      <alignment horizontal="center" vertical="center" wrapText="1"/>
      <protection/>
    </xf>
    <xf numFmtId="49" fontId="42" fillId="0" borderId="27" xfId="1169" applyNumberFormat="1" applyFont="1" applyBorder="1" applyAlignment="1" applyProtection="1">
      <alignment horizontal="center" vertical="center" wrapText="1"/>
      <protection/>
    </xf>
    <xf numFmtId="49" fontId="14" fillId="0" borderId="27" xfId="1169" applyNumberFormat="1" applyFont="1" applyBorder="1" applyAlignment="1" applyProtection="1">
      <alignment horizontal="center" vertical="center" wrapText="1"/>
      <protection/>
    </xf>
    <xf numFmtId="49" fontId="17" fillId="0" borderId="22" xfId="1169" applyNumberFormat="1" applyFont="1" applyBorder="1" applyAlignment="1" applyProtection="1">
      <alignment vertical="center" wrapText="1"/>
      <protection/>
    </xf>
    <xf numFmtId="49" fontId="0" fillId="30" borderId="14" xfId="1169" applyNumberFormat="1" applyFont="1" applyFill="1" applyBorder="1" applyAlignment="1" applyProtection="1">
      <alignment horizontal="center" vertical="center" wrapText="1"/>
      <protection/>
    </xf>
    <xf numFmtId="49" fontId="19" fillId="30" borderId="28" xfId="1169" applyNumberFormat="1" applyFont="1" applyFill="1" applyBorder="1" applyAlignment="1" applyProtection="1">
      <alignment horizontal="center" vertical="center" wrapText="1"/>
      <protection/>
    </xf>
    <xf numFmtId="49" fontId="0" fillId="30" borderId="29" xfId="1169" applyNumberFormat="1" applyFont="1" applyFill="1" applyBorder="1" applyAlignment="1" applyProtection="1">
      <alignment vertical="center" wrapText="1"/>
      <protection/>
    </xf>
    <xf numFmtId="49" fontId="0" fillId="30" borderId="30" xfId="1169" applyNumberFormat="1" applyFont="1" applyFill="1" applyBorder="1" applyAlignment="1" applyProtection="1">
      <alignment vertical="center" wrapText="1"/>
      <protection/>
    </xf>
    <xf numFmtId="0" fontId="14" fillId="3" borderId="14" xfId="1183" applyFont="1" applyFill="1" applyBorder="1" applyAlignment="1" applyProtection="1">
      <alignment horizontal="center" vertical="center"/>
      <protection/>
    </xf>
    <xf numFmtId="0" fontId="0" fillId="0" borderId="0" xfId="1176" applyFont="1" applyProtection="1">
      <alignment/>
      <protection/>
    </xf>
    <xf numFmtId="0" fontId="0" fillId="0" borderId="0" xfId="1176" applyFont="1" applyAlignment="1" applyProtection="1">
      <alignment horizontal="center"/>
      <protection/>
    </xf>
    <xf numFmtId="0" fontId="0" fillId="0" borderId="0" xfId="1183" applyFont="1" applyProtection="1">
      <alignment/>
      <protection/>
    </xf>
    <xf numFmtId="0" fontId="0" fillId="0" borderId="0" xfId="1183" applyFont="1" applyAlignment="1" applyProtection="1">
      <alignment horizontal="right"/>
      <protection/>
    </xf>
    <xf numFmtId="49" fontId="0" fillId="22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9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70" applyFont="1" applyProtection="1">
      <alignment vertical="top"/>
      <protection/>
    </xf>
    <xf numFmtId="49" fontId="0" fillId="0" borderId="0" xfId="1167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76" applyNumberFormat="1" applyFont="1" applyProtection="1">
      <alignment/>
      <protection/>
    </xf>
    <xf numFmtId="0" fontId="19" fillId="0" borderId="0" xfId="1160" applyNumberFormat="1" applyFont="1" applyProtection="1">
      <alignment/>
      <protection/>
    </xf>
    <xf numFmtId="0" fontId="0" fillId="0" borderId="0" xfId="1160" applyFont="1" applyProtection="1">
      <alignment/>
      <protection/>
    </xf>
    <xf numFmtId="49" fontId="19" fillId="0" borderId="0" xfId="1160" applyNumberFormat="1" applyFont="1" applyProtection="1">
      <alignment/>
      <protection/>
    </xf>
    <xf numFmtId="0" fontId="0" fillId="30" borderId="0" xfId="1160" applyFont="1" applyFill="1" applyBorder="1" applyProtection="1">
      <alignment/>
      <protection/>
    </xf>
    <xf numFmtId="0" fontId="19" fillId="0" borderId="0" xfId="1160" applyNumberFormat="1" applyFont="1" applyFill="1" applyBorder="1" applyProtection="1">
      <alignment/>
      <protection/>
    </xf>
    <xf numFmtId="49" fontId="19" fillId="0" borderId="0" xfId="1160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63" applyFont="1" applyFill="1" applyAlignment="1" applyProtection="1">
      <alignment vertical="center" wrapText="1"/>
      <protection/>
    </xf>
    <xf numFmtId="0" fontId="0" fillId="0" borderId="0" xfId="1163" applyFont="1" applyAlignment="1" applyProtection="1">
      <alignment vertical="center" wrapText="1"/>
      <protection/>
    </xf>
    <xf numFmtId="0" fontId="19" fillId="0" borderId="0" xfId="1163" applyFont="1" applyFill="1" applyAlignment="1" applyProtection="1">
      <alignment horizontal="center" vertical="center" wrapText="1"/>
      <protection/>
    </xf>
    <xf numFmtId="0" fontId="0" fillId="0" borderId="0" xfId="1163" applyFont="1" applyAlignment="1" applyProtection="1">
      <alignment horizontal="center" vertical="center" wrapText="1"/>
      <protection/>
    </xf>
    <xf numFmtId="49" fontId="0" fillId="0" borderId="0" xfId="1168" applyProtection="1">
      <alignment vertical="top"/>
      <protection/>
    </xf>
    <xf numFmtId="49" fontId="0" fillId="0" borderId="0" xfId="1168" applyBorder="1" applyProtection="1">
      <alignment vertical="top"/>
      <protection/>
    </xf>
    <xf numFmtId="49" fontId="0" fillId="30" borderId="0" xfId="1168" applyFill="1" applyBorder="1" applyProtection="1">
      <alignment vertical="top"/>
      <protection/>
    </xf>
    <xf numFmtId="0" fontId="19" fillId="0" borderId="0" xfId="1171" applyFont="1" applyFill="1" applyAlignment="1" applyProtection="1">
      <alignment vertical="center" wrapText="1"/>
      <protection/>
    </xf>
    <xf numFmtId="0" fontId="19" fillId="0" borderId="0" xfId="1171" applyFont="1" applyFill="1" applyAlignment="1" applyProtection="1">
      <alignment horizontal="left" vertical="center" wrapText="1"/>
      <protection/>
    </xf>
    <xf numFmtId="0" fontId="19" fillId="0" borderId="0" xfId="1171" applyFont="1" applyAlignment="1" applyProtection="1">
      <alignment vertical="center" wrapText="1"/>
      <protection/>
    </xf>
    <xf numFmtId="0" fontId="19" fillId="0" borderId="0" xfId="1171" applyFont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14" fontId="19" fillId="0" borderId="0" xfId="1181" applyNumberFormat="1" applyFont="1" applyFill="1" applyBorder="1" applyAlignment="1" applyProtection="1">
      <alignment horizontal="center" vertical="center" wrapText="1"/>
      <protection/>
    </xf>
    <xf numFmtId="0" fontId="19" fillId="30" borderId="17" xfId="1181" applyNumberFormat="1" applyFont="1" applyFill="1" applyBorder="1" applyAlignment="1" applyProtection="1">
      <alignment horizontal="center" vertical="center" wrapText="1"/>
      <protection/>
    </xf>
    <xf numFmtId="0" fontId="19" fillId="30" borderId="0" xfId="1181" applyNumberFormat="1" applyFont="1" applyFill="1" applyBorder="1" applyAlignment="1" applyProtection="1">
      <alignment horizontal="center" vertical="center" wrapText="1"/>
      <protection/>
    </xf>
    <xf numFmtId="49" fontId="14" fillId="30" borderId="0" xfId="1181" applyNumberFormat="1" applyFont="1" applyFill="1" applyBorder="1" applyAlignment="1" applyProtection="1">
      <alignment horizontal="center" vertical="center" wrapText="1"/>
      <protection/>
    </xf>
    <xf numFmtId="0" fontId="41" fillId="0" borderId="0" xfId="1171" applyFont="1" applyAlignment="1" applyProtection="1">
      <alignment vertical="center" wrapText="1"/>
      <protection/>
    </xf>
    <xf numFmtId="49" fontId="19" fillId="0" borderId="0" xfId="1181" applyNumberFormat="1" applyFont="1" applyAlignment="1" applyProtection="1">
      <alignment horizontal="center" vertical="center" wrapText="1"/>
      <protection/>
    </xf>
    <xf numFmtId="49" fontId="19" fillId="0" borderId="0" xfId="1181" applyNumberFormat="1" applyFont="1" applyAlignment="1" applyProtection="1">
      <alignment horizontal="center" vertical="center"/>
      <protection/>
    </xf>
    <xf numFmtId="49" fontId="0" fillId="0" borderId="0" xfId="1170" applyFont="1" applyAlignment="1" applyProtection="1">
      <alignment vertical="top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59" fillId="0" borderId="0" xfId="0" applyNumberFormat="1" applyFont="1" applyFill="1" applyBorder="1" applyAlignment="1" applyProtection="1">
      <alignment horizontal="center" wrapText="1"/>
      <protection/>
    </xf>
    <xf numFmtId="0" fontId="0" fillId="30" borderId="17" xfId="0" applyNumberFormat="1" applyFont="1" applyFill="1" applyBorder="1" applyAlignment="1" applyProtection="1">
      <alignment horizontal="right" vertical="top"/>
      <protection/>
    </xf>
    <xf numFmtId="0" fontId="14" fillId="30" borderId="0" xfId="0" applyNumberFormat="1" applyFont="1" applyFill="1" applyBorder="1" applyAlignment="1" applyProtection="1">
      <alignment/>
      <protection/>
    </xf>
    <xf numFmtId="0" fontId="0" fillId="30" borderId="0" xfId="0" applyNumberFormat="1" applyFont="1" applyFill="1" applyBorder="1" applyAlignment="1" applyProtection="1">
      <alignment/>
      <protection/>
    </xf>
    <xf numFmtId="2" fontId="14" fillId="3" borderId="14" xfId="0" applyNumberFormat="1" applyFont="1" applyFill="1" applyBorder="1" applyAlignment="1" applyProtection="1">
      <alignment horizontal="center" vertical="center"/>
      <protection/>
    </xf>
    <xf numFmtId="0" fontId="17" fillId="32" borderId="14" xfId="1179" applyFont="1" applyFill="1" applyBorder="1" applyAlignment="1" applyProtection="1">
      <alignment horizontal="center"/>
      <protection/>
    </xf>
    <xf numFmtId="0" fontId="22" fillId="32" borderId="14" xfId="874" applyFont="1" applyFill="1" applyBorder="1" applyAlignment="1" applyProtection="1">
      <alignment horizontal="left" vertical="center" indent="1"/>
      <protection/>
    </xf>
    <xf numFmtId="0" fontId="22" fillId="30" borderId="17" xfId="874" applyFont="1" applyFill="1" applyBorder="1" applyAlignment="1" applyProtection="1">
      <alignment horizontal="center" vertical="center"/>
      <protection/>
    </xf>
    <xf numFmtId="0" fontId="0" fillId="31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vertical="center" wrapText="1"/>
      <protection/>
    </xf>
    <xf numFmtId="0" fontId="22" fillId="32" borderId="31" xfId="874" applyFont="1" applyFill="1" applyBorder="1" applyAlignment="1" applyProtection="1">
      <alignment vertical="center" wrapText="1"/>
      <protection/>
    </xf>
    <xf numFmtId="0" fontId="60" fillId="30" borderId="14" xfId="0" applyNumberFormat="1" applyFont="1" applyFill="1" applyBorder="1" applyAlignment="1" applyProtection="1">
      <alignment horizontal="center" vertical="center" wrapText="1"/>
      <protection/>
    </xf>
    <xf numFmtId="0" fontId="17" fillId="32" borderId="31" xfId="1179" applyFont="1" applyFill="1" applyBorder="1" applyAlignment="1" applyProtection="1">
      <alignment horizontal="center"/>
      <protection/>
    </xf>
    <xf numFmtId="0" fontId="22" fillId="30" borderId="32" xfId="872" applyFont="1" applyFill="1" applyBorder="1" applyAlignment="1" applyProtection="1">
      <alignment horizontal="center" vertical="center"/>
      <protection/>
    </xf>
    <xf numFmtId="0" fontId="22" fillId="32" borderId="31" xfId="872" applyFont="1" applyFill="1" applyBorder="1" applyAlignment="1" applyProtection="1">
      <alignment vertical="center"/>
      <protection/>
    </xf>
    <xf numFmtId="0" fontId="22" fillId="30" borderId="17" xfId="872" applyFont="1" applyFill="1" applyBorder="1" applyAlignment="1" applyProtection="1">
      <alignment horizontal="center" vertical="center" wrapText="1"/>
      <protection/>
    </xf>
    <xf numFmtId="4" fontId="0" fillId="3" borderId="18" xfId="0" applyNumberFormat="1" applyFont="1" applyFill="1" applyBorder="1" applyAlignment="1" applyProtection="1">
      <alignment horizontal="center" vertical="center"/>
      <protection/>
    </xf>
    <xf numFmtId="0" fontId="17" fillId="32" borderId="31" xfId="1179" applyFont="1" applyFill="1" applyBorder="1" applyProtection="1">
      <alignment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60" applyFont="1" applyProtection="1">
      <alignment/>
      <protection/>
    </xf>
    <xf numFmtId="0" fontId="0" fillId="0" borderId="0" xfId="1160" applyFont="1" applyProtection="1">
      <alignment/>
      <protection/>
    </xf>
    <xf numFmtId="0" fontId="23" fillId="0" borderId="0" xfId="1178" applyProtection="1">
      <alignment/>
      <protection/>
    </xf>
    <xf numFmtId="0" fontId="0" fillId="31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22" fillId="32" borderId="31" xfId="872" applyFont="1" applyFill="1" applyBorder="1" applyAlignment="1" applyProtection="1">
      <alignment vertical="center" wrapText="1"/>
      <protection/>
    </xf>
    <xf numFmtId="0" fontId="14" fillId="3" borderId="33" xfId="1176" applyFont="1" applyFill="1" applyBorder="1" applyAlignment="1" applyProtection="1">
      <alignment horizontal="center" vertical="center" wrapText="1"/>
      <protection/>
    </xf>
    <xf numFmtId="0" fontId="0" fillId="0" borderId="0" xfId="1173" applyFont="1" applyAlignment="1" applyProtection="1">
      <alignment wrapText="1"/>
      <protection/>
    </xf>
    <xf numFmtId="49" fontId="14" fillId="30" borderId="34" xfId="1181" applyNumberFormat="1" applyFont="1" applyFill="1" applyBorder="1" applyAlignment="1" applyProtection="1">
      <alignment horizontal="center" vertical="center" wrapText="1"/>
      <protection/>
    </xf>
    <xf numFmtId="0" fontId="0" fillId="33" borderId="0" xfId="1171" applyFont="1" applyFill="1" applyBorder="1" applyAlignment="1" applyProtection="1">
      <alignment vertical="center" wrapText="1"/>
      <protection/>
    </xf>
    <xf numFmtId="0" fontId="0" fillId="30" borderId="0" xfId="0" applyNumberFormat="1" applyFont="1" applyFill="1" applyBorder="1" applyAlignment="1" applyProtection="1">
      <alignment wrapText="1"/>
      <protection/>
    </xf>
    <xf numFmtId="0" fontId="22" fillId="30" borderId="0" xfId="872" applyNumberFormat="1" applyFont="1" applyFill="1" applyBorder="1" applyAlignment="1" applyProtection="1">
      <alignment horizontal="left" vertical="center" wrapText="1"/>
      <protection/>
    </xf>
    <xf numFmtId="0" fontId="14" fillId="30" borderId="35" xfId="0" applyNumberFormat="1" applyFont="1" applyFill="1" applyBorder="1" applyAlignment="1" applyProtection="1">
      <alignment/>
      <protection/>
    </xf>
    <xf numFmtId="0" fontId="58" fillId="30" borderId="0" xfId="0" applyNumberFormat="1" applyFont="1" applyFill="1" applyBorder="1" applyAlignment="1" applyProtection="1">
      <alignment horizontal="center" wrapText="1"/>
      <protection/>
    </xf>
    <xf numFmtId="0" fontId="17" fillId="31" borderId="36" xfId="1181" applyFont="1" applyFill="1" applyBorder="1" applyAlignment="1" applyProtection="1">
      <alignment horizontal="center" vertical="center"/>
      <protection/>
    </xf>
    <xf numFmtId="0" fontId="62" fillId="30" borderId="0" xfId="1181" applyFont="1" applyFill="1" applyBorder="1" applyAlignment="1" applyProtection="1">
      <alignment horizontal="left" vertical="center" indent="1"/>
      <protection/>
    </xf>
    <xf numFmtId="0" fontId="17" fillId="22" borderId="36" xfId="1181" applyFont="1" applyFill="1" applyBorder="1" applyAlignment="1" applyProtection="1">
      <alignment horizontal="center" vertical="center"/>
      <protection/>
    </xf>
    <xf numFmtId="0" fontId="17" fillId="3" borderId="36" xfId="1176" applyFont="1" applyFill="1" applyBorder="1" applyAlignment="1" applyProtection="1">
      <alignment horizontal="center" vertical="center"/>
      <protection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49" fontId="60" fillId="30" borderId="0" xfId="1159" applyFont="1" applyFill="1" applyBorder="1" applyAlignment="1" applyProtection="1">
      <alignment horizontal="center" vertical="center"/>
      <protection/>
    </xf>
    <xf numFmtId="49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14" fillId="30" borderId="14" xfId="0" applyNumberFormat="1" applyFont="1" applyFill="1" applyBorder="1" applyAlignment="1" applyProtection="1">
      <alignment horizontal="left" vertical="center" indent="1"/>
      <protection/>
    </xf>
    <xf numFmtId="49" fontId="42" fillId="32" borderId="38" xfId="1179" applyNumberFormat="1" applyFont="1" applyFill="1" applyBorder="1" applyAlignment="1" applyProtection="1">
      <alignment horizontal="left" indent="1"/>
      <protection/>
    </xf>
    <xf numFmtId="0" fontId="14" fillId="30" borderId="39" xfId="0" applyNumberFormat="1" applyFont="1" applyFill="1" applyBorder="1" applyAlignment="1" applyProtection="1">
      <alignment horizontal="left" indent="1"/>
      <protection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4" borderId="31" xfId="872" applyNumberFormat="1" applyFont="1" applyFill="1" applyBorder="1" applyAlignment="1" applyProtection="1">
      <alignment horizontal="left" vertical="center" indent="1"/>
      <protection/>
    </xf>
    <xf numFmtId="49" fontId="0" fillId="34" borderId="40" xfId="0" applyFont="1" applyFill="1" applyBorder="1" applyAlignment="1" applyProtection="1">
      <alignment horizontal="center" vertical="top"/>
      <protection/>
    </xf>
    <xf numFmtId="49" fontId="22" fillId="34" borderId="39" xfId="872" applyNumberFormat="1" applyFont="1" applyFill="1" applyBorder="1" applyAlignment="1" applyProtection="1">
      <alignment horizontal="left" vertical="center" indent="1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0" borderId="0" xfId="1171" applyFont="1" applyFill="1" applyBorder="1" applyAlignment="1" applyProtection="1">
      <alignment vertical="center" wrapText="1"/>
      <protection/>
    </xf>
    <xf numFmtId="0" fontId="0" fillId="0" borderId="0" xfId="1171" applyFont="1" applyBorder="1" applyAlignment="1" applyProtection="1">
      <alignment vertical="center" wrapText="1"/>
      <protection/>
    </xf>
    <xf numFmtId="0" fontId="0" fillId="30" borderId="0" xfId="1176" applyFont="1" applyFill="1" applyBorder="1" applyAlignment="1" applyProtection="1">
      <alignment vertical="center" wrapText="1"/>
      <protection/>
    </xf>
    <xf numFmtId="0" fontId="0" fillId="33" borderId="0" xfId="1171" applyFont="1" applyFill="1" applyBorder="1" applyAlignment="1" applyProtection="1">
      <alignment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0" fontId="0" fillId="30" borderId="0" xfId="1176" applyFont="1" applyFill="1" applyBorder="1" applyAlignment="1" applyProtection="1">
      <alignment horizontal="center" vertical="center" wrapText="1"/>
      <protection/>
    </xf>
    <xf numFmtId="0" fontId="0" fillId="0" borderId="37" xfId="1171" applyFont="1" applyBorder="1" applyAlignment="1" applyProtection="1">
      <alignment vertical="center" wrapText="1"/>
      <protection/>
    </xf>
    <xf numFmtId="0" fontId="0" fillId="33" borderId="0" xfId="1171" applyFont="1" applyFill="1" applyBorder="1" applyAlignment="1" applyProtection="1">
      <alignment vertical="center" wrapText="1"/>
      <protection/>
    </xf>
    <xf numFmtId="0" fontId="0" fillId="0" borderId="0" xfId="1171" applyFont="1" applyAlignment="1" applyProtection="1">
      <alignment vertical="center" wrapText="1"/>
      <protection/>
    </xf>
    <xf numFmtId="0" fontId="0" fillId="31" borderId="33" xfId="1176" applyFont="1" applyFill="1" applyBorder="1" applyAlignment="1" applyProtection="1">
      <alignment horizontal="center" vertical="center" wrapText="1"/>
      <protection locked="0"/>
    </xf>
    <xf numFmtId="0" fontId="0" fillId="30" borderId="0" xfId="1181" applyNumberFormat="1" applyFont="1" applyFill="1" applyBorder="1" applyAlignment="1" applyProtection="1">
      <alignment horizontal="center" vertical="center" wrapText="1"/>
      <protection/>
    </xf>
    <xf numFmtId="0" fontId="0" fillId="31" borderId="33" xfId="118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171" applyFont="1" applyFill="1" applyAlignment="1" applyProtection="1">
      <alignment vertical="center" wrapText="1"/>
      <protection/>
    </xf>
    <xf numFmtId="0" fontId="0" fillId="30" borderId="14" xfId="1176" applyFont="1" applyFill="1" applyBorder="1" applyAlignment="1" applyProtection="1">
      <alignment horizontal="center" vertical="center" wrapText="1"/>
      <protection/>
    </xf>
    <xf numFmtId="0" fontId="0" fillId="30" borderId="41" xfId="1176" applyFont="1" applyFill="1" applyBorder="1" applyAlignment="1" applyProtection="1">
      <alignment horizontal="center" vertical="center" wrapText="1"/>
      <protection/>
    </xf>
    <xf numFmtId="0" fontId="0" fillId="30" borderId="42" xfId="1171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14" fontId="0" fillId="30" borderId="0" xfId="1181" applyNumberFormat="1" applyFont="1" applyFill="1" applyBorder="1" applyAlignment="1" applyProtection="1">
      <alignment horizontal="center" vertical="center" wrapText="1"/>
      <protection/>
    </xf>
    <xf numFmtId="0" fontId="0" fillId="0" borderId="0" xfId="1171" applyFont="1" applyAlignment="1" applyProtection="1">
      <alignment horizontal="center" vertical="center" wrapText="1"/>
      <protection/>
    </xf>
    <xf numFmtId="49" fontId="0" fillId="34" borderId="40" xfId="0" applyFont="1" applyFill="1" applyBorder="1" applyAlignment="1" applyProtection="1">
      <alignment horizontal="center" vertical="top"/>
      <protection/>
    </xf>
    <xf numFmtId="49" fontId="0" fillId="34" borderId="43" xfId="0" applyFont="1" applyFill="1" applyBorder="1" applyAlignment="1" applyProtection="1">
      <alignment horizontal="center" vertical="top"/>
      <protection/>
    </xf>
    <xf numFmtId="49" fontId="0" fillId="34" borderId="44" xfId="0" applyFont="1" applyFill="1" applyBorder="1" applyAlignment="1" applyProtection="1">
      <alignment horizontal="center" vertical="top"/>
      <protection/>
    </xf>
    <xf numFmtId="2" fontId="0" fillId="31" borderId="18" xfId="0" applyNumberFormat="1" applyFont="1" applyFill="1" applyBorder="1" applyAlignment="1" applyProtection="1">
      <alignment horizontal="center" vertical="center"/>
      <protection locked="0"/>
    </xf>
    <xf numFmtId="0" fontId="14" fillId="22" borderId="33" xfId="1160" applyFont="1" applyFill="1" applyBorder="1" applyAlignment="1" applyProtection="1">
      <alignment horizontal="center" vertical="center" wrapText="1"/>
      <protection locked="0"/>
    </xf>
    <xf numFmtId="49" fontId="60" fillId="30" borderId="45" xfId="0" applyNumberFormat="1" applyFont="1" applyFill="1" applyBorder="1" applyAlignment="1" applyProtection="1">
      <alignment horizontal="center" vertical="center" wrapText="1"/>
      <protection/>
    </xf>
    <xf numFmtId="49" fontId="0" fillId="30" borderId="46" xfId="1168" applyFill="1" applyBorder="1" applyProtection="1">
      <alignment vertical="top"/>
      <protection/>
    </xf>
    <xf numFmtId="49" fontId="0" fillId="30" borderId="47" xfId="1168" applyFill="1" applyBorder="1" applyProtection="1">
      <alignment vertical="top"/>
      <protection/>
    </xf>
    <xf numFmtId="49" fontId="0" fillId="30" borderId="48" xfId="1168" applyFill="1" applyBorder="1" applyProtection="1">
      <alignment vertical="top"/>
      <protection/>
    </xf>
    <xf numFmtId="49" fontId="0" fillId="0" borderId="49" xfId="1168" applyBorder="1" applyProtection="1">
      <alignment vertical="top"/>
      <protection/>
    </xf>
    <xf numFmtId="49" fontId="0" fillId="0" borderId="50" xfId="1168" applyBorder="1" applyProtection="1">
      <alignment vertical="top"/>
      <protection/>
    </xf>
    <xf numFmtId="0" fontId="0" fillId="30" borderId="46" xfId="1176" applyFont="1" applyFill="1" applyBorder="1" applyAlignment="1" applyProtection="1">
      <alignment vertical="center" wrapText="1"/>
      <protection/>
    </xf>
    <xf numFmtId="0" fontId="19" fillId="30" borderId="46" xfId="1181" applyNumberFormat="1" applyFont="1" applyFill="1" applyBorder="1" applyAlignment="1" applyProtection="1">
      <alignment horizontal="center" vertical="center" wrapText="1"/>
      <protection/>
    </xf>
    <xf numFmtId="0" fontId="0" fillId="30" borderId="51" xfId="1176" applyFont="1" applyFill="1" applyBorder="1" applyAlignment="1" applyProtection="1">
      <alignment vertical="center" wrapText="1"/>
      <protection/>
    </xf>
    <xf numFmtId="0" fontId="0" fillId="0" borderId="52" xfId="1171" applyFont="1" applyBorder="1" applyAlignment="1" applyProtection="1">
      <alignment vertical="center" wrapText="1"/>
      <protection/>
    </xf>
    <xf numFmtId="0" fontId="0" fillId="0" borderId="52" xfId="1176" applyFont="1" applyFill="1" applyBorder="1" applyAlignment="1" applyProtection="1">
      <alignment horizontal="center" vertical="center" wrapText="1"/>
      <protection/>
    </xf>
    <xf numFmtId="0" fontId="0" fillId="30" borderId="47" xfId="1176" applyFont="1" applyFill="1" applyBorder="1" applyAlignment="1" applyProtection="1">
      <alignment vertical="center" wrapText="1"/>
      <protection/>
    </xf>
    <xf numFmtId="0" fontId="0" fillId="30" borderId="48" xfId="1176" applyFont="1" applyFill="1" applyBorder="1" applyAlignment="1" applyProtection="1">
      <alignment vertical="center" wrapText="1"/>
      <protection/>
    </xf>
    <xf numFmtId="0" fontId="0" fillId="30" borderId="48" xfId="1176" applyFont="1" applyFill="1" applyBorder="1" applyAlignment="1" applyProtection="1">
      <alignment horizontal="center" vertical="center" wrapText="1"/>
      <protection/>
    </xf>
    <xf numFmtId="0" fontId="0" fillId="0" borderId="53" xfId="1171" applyFont="1" applyBorder="1" applyAlignment="1" applyProtection="1">
      <alignment vertical="center" wrapText="1"/>
      <protection/>
    </xf>
    <xf numFmtId="0" fontId="0" fillId="0" borderId="49" xfId="1171" applyFont="1" applyBorder="1" applyAlignment="1" applyProtection="1">
      <alignment vertical="center" wrapText="1"/>
      <protection/>
    </xf>
    <xf numFmtId="0" fontId="61" fillId="30" borderId="49" xfId="1181" applyNumberFormat="1" applyFont="1" applyFill="1" applyBorder="1" applyAlignment="1" applyProtection="1">
      <alignment horizontal="center" vertical="top" wrapText="1"/>
      <protection/>
    </xf>
    <xf numFmtId="0" fontId="0" fillId="30" borderId="49" xfId="1181" applyNumberFormat="1" applyFont="1" applyFill="1" applyBorder="1" applyAlignment="1" applyProtection="1">
      <alignment horizontal="center" vertical="center" wrapText="1"/>
      <protection/>
    </xf>
    <xf numFmtId="0" fontId="0" fillId="30" borderId="49" xfId="1171" applyFont="1" applyFill="1" applyBorder="1" applyAlignment="1" applyProtection="1">
      <alignment vertical="center" wrapText="1"/>
      <protection/>
    </xf>
    <xf numFmtId="0" fontId="0" fillId="30" borderId="49" xfId="1176" applyFont="1" applyFill="1" applyBorder="1" applyAlignment="1" applyProtection="1">
      <alignment vertical="center" wrapText="1"/>
      <protection/>
    </xf>
    <xf numFmtId="0" fontId="0" fillId="30" borderId="50" xfId="1176" applyFont="1" applyFill="1" applyBorder="1" applyAlignment="1" applyProtection="1">
      <alignment vertical="center" wrapText="1"/>
      <protection/>
    </xf>
    <xf numFmtId="0" fontId="0" fillId="30" borderId="46" xfId="0" applyNumberFormat="1" applyFont="1" applyFill="1" applyBorder="1" applyAlignment="1" applyProtection="1">
      <alignment wrapText="1"/>
      <protection/>
    </xf>
    <xf numFmtId="0" fontId="0" fillId="30" borderId="46" xfId="0" applyNumberFormat="1" applyFont="1" applyFill="1" applyBorder="1" applyAlignment="1" applyProtection="1">
      <alignment horizontal="right" vertical="top"/>
      <protection/>
    </xf>
    <xf numFmtId="0" fontId="0" fillId="30" borderId="51" xfId="0" applyNumberFormat="1" applyFont="1" applyFill="1" applyBorder="1" applyAlignment="1" applyProtection="1">
      <alignment wrapText="1"/>
      <protection/>
    </xf>
    <xf numFmtId="0" fontId="14" fillId="30" borderId="52" xfId="0" applyNumberFormat="1" applyFont="1" applyFill="1" applyBorder="1" applyAlignment="1" applyProtection="1">
      <alignment horizontal="center" wrapText="1"/>
      <protection/>
    </xf>
    <xf numFmtId="0" fontId="14" fillId="30" borderId="53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 horizontal="center" wrapText="1"/>
      <protection/>
    </xf>
    <xf numFmtId="0" fontId="14" fillId="30" borderId="46" xfId="0" applyNumberFormat="1" applyFont="1" applyFill="1" applyBorder="1" applyAlignment="1" applyProtection="1">
      <alignment horizontal="right" vertical="top"/>
      <protection/>
    </xf>
    <xf numFmtId="0" fontId="59" fillId="0" borderId="52" xfId="0" applyNumberFormat="1" applyFont="1" applyFill="1" applyBorder="1" applyAlignment="1" applyProtection="1">
      <alignment horizontal="center" wrapText="1"/>
      <protection/>
    </xf>
    <xf numFmtId="0" fontId="14" fillId="30" borderId="49" xfId="0" applyNumberFormat="1" applyFont="1" applyFill="1" applyBorder="1" applyAlignment="1" applyProtection="1">
      <alignment/>
      <protection/>
    </xf>
    <xf numFmtId="0" fontId="58" fillId="30" borderId="49" xfId="0" applyNumberFormat="1" applyFont="1" applyFill="1" applyBorder="1" applyAlignment="1" applyProtection="1">
      <alignment horizontal="left" vertical="center" wrapText="1"/>
      <protection/>
    </xf>
    <xf numFmtId="0" fontId="19" fillId="30" borderId="46" xfId="0" applyNumberFormat="1" applyFont="1" applyFill="1" applyBorder="1" applyAlignment="1" applyProtection="1">
      <alignment/>
      <protection/>
    </xf>
    <xf numFmtId="0" fontId="0" fillId="30" borderId="46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50" xfId="0" applyNumberFormat="1" applyFont="1" applyFill="1" applyBorder="1" applyAlignment="1" applyProtection="1">
      <alignment/>
      <protection/>
    </xf>
    <xf numFmtId="0" fontId="58" fillId="30" borderId="53" xfId="0" applyNumberFormat="1" applyFont="1" applyFill="1" applyBorder="1" applyAlignment="1" applyProtection="1">
      <alignment horizontal="center" wrapText="1"/>
      <protection/>
    </xf>
    <xf numFmtId="0" fontId="58" fillId="30" borderId="49" xfId="0" applyNumberFormat="1" applyFont="1" applyFill="1" applyBorder="1" applyAlignment="1" applyProtection="1">
      <alignment horizontal="center" wrapText="1"/>
      <protection/>
    </xf>
    <xf numFmtId="0" fontId="41" fillId="30" borderId="49" xfId="0" applyNumberFormat="1" applyFont="1" applyFill="1" applyBorder="1" applyAlignment="1" applyProtection="1">
      <alignment/>
      <protection/>
    </xf>
    <xf numFmtId="0" fontId="41" fillId="30" borderId="50" xfId="0" applyNumberFormat="1" applyFont="1" applyFill="1" applyBorder="1" applyAlignment="1" applyProtection="1">
      <alignment/>
      <protection/>
    </xf>
    <xf numFmtId="0" fontId="0" fillId="30" borderId="49" xfId="0" applyNumberFormat="1" applyFont="1" applyFill="1" applyBorder="1" applyAlignment="1" applyProtection="1">
      <alignment/>
      <protection/>
    </xf>
    <xf numFmtId="0" fontId="0" fillId="30" borderId="46" xfId="1160" applyFont="1" applyFill="1" applyBorder="1" applyProtection="1">
      <alignment/>
      <protection/>
    </xf>
    <xf numFmtId="0" fontId="0" fillId="30" borderId="51" xfId="1160" applyFont="1" applyFill="1" applyBorder="1" applyProtection="1">
      <alignment/>
      <protection/>
    </xf>
    <xf numFmtId="0" fontId="0" fillId="30" borderId="52" xfId="1160" applyFont="1" applyFill="1" applyBorder="1" applyProtection="1">
      <alignment/>
      <protection/>
    </xf>
    <xf numFmtId="0" fontId="0" fillId="30" borderId="47" xfId="1160" applyFont="1" applyFill="1" applyBorder="1" applyProtection="1">
      <alignment/>
      <protection/>
    </xf>
    <xf numFmtId="0" fontId="0" fillId="30" borderId="48" xfId="1160" applyFont="1" applyFill="1" applyBorder="1" applyProtection="1">
      <alignment/>
      <protection/>
    </xf>
    <xf numFmtId="0" fontId="0" fillId="30" borderId="53" xfId="1160" applyFont="1" applyFill="1" applyBorder="1" applyProtection="1">
      <alignment/>
      <protection/>
    </xf>
    <xf numFmtId="0" fontId="0" fillId="30" borderId="49" xfId="1160" applyFont="1" applyFill="1" applyBorder="1" applyProtection="1">
      <alignment/>
      <protection/>
    </xf>
    <xf numFmtId="0" fontId="0" fillId="30" borderId="50" xfId="1160" applyFont="1" applyFill="1" applyBorder="1" applyProtection="1">
      <alignment/>
      <protection/>
    </xf>
    <xf numFmtId="49" fontId="64" fillId="0" borderId="0" xfId="1168" applyFont="1" applyAlignment="1" applyProtection="1">
      <alignment horizontal="right" vertical="top"/>
      <protection/>
    </xf>
    <xf numFmtId="49" fontId="0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54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55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22" fillId="30" borderId="17" xfId="872" applyNumberFormat="1" applyFont="1" applyFill="1" applyBorder="1" applyAlignment="1" applyProtection="1">
      <alignment horizontal="center" vertical="center" wrapText="1"/>
      <protection/>
    </xf>
    <xf numFmtId="0" fontId="4" fillId="0" borderId="0" xfId="1177" applyProtection="1">
      <alignment/>
      <protection/>
    </xf>
    <xf numFmtId="0" fontId="81" fillId="0" borderId="0" xfId="1177" applyFont="1" applyProtection="1">
      <alignment/>
      <protection/>
    </xf>
    <xf numFmtId="49" fontId="56" fillId="30" borderId="0" xfId="1182" applyNumberFormat="1" applyFont="1" applyFill="1" applyBorder="1" applyAlignment="1" applyProtection="1">
      <alignment vertical="center" wrapText="1"/>
      <protection/>
    </xf>
    <xf numFmtId="0" fontId="55" fillId="30" borderId="0" xfId="1176" applyFont="1" applyFill="1" applyBorder="1" applyAlignment="1" applyProtection="1">
      <alignment vertical="center" wrapText="1"/>
      <protection/>
    </xf>
    <xf numFmtId="49" fontId="55" fillId="31" borderId="57" xfId="1176" applyNumberFormat="1" applyFont="1" applyFill="1" applyBorder="1" applyAlignment="1" applyProtection="1">
      <alignment vertical="center" wrapText="1"/>
      <protection locked="0"/>
    </xf>
    <xf numFmtId="49" fontId="55" fillId="31" borderId="58" xfId="1176" applyNumberFormat="1" applyFont="1" applyFill="1" applyBorder="1" applyAlignment="1" applyProtection="1">
      <alignment vertical="center" wrapText="1"/>
      <protection locked="0"/>
    </xf>
    <xf numFmtId="0" fontId="0" fillId="0" borderId="46" xfId="1171" applyFont="1" applyBorder="1" applyAlignment="1" applyProtection="1">
      <alignment vertical="center" wrapText="1"/>
      <protection/>
    </xf>
    <xf numFmtId="0" fontId="0" fillId="0" borderId="0" xfId="1176" applyFont="1" applyProtection="1">
      <alignment/>
      <protection/>
    </xf>
    <xf numFmtId="49" fontId="55" fillId="0" borderId="0" xfId="1175" applyFont="1" applyProtection="1">
      <alignment vertical="top"/>
      <protection/>
    </xf>
    <xf numFmtId="0" fontId="55" fillId="30" borderId="46" xfId="1181" applyFont="1" applyFill="1" applyBorder="1" applyProtection="1">
      <alignment/>
      <protection/>
    </xf>
    <xf numFmtId="0" fontId="55" fillId="30" borderId="0" xfId="1181" applyFont="1" applyFill="1" applyBorder="1" applyAlignment="1" applyProtection="1">
      <alignment vertical="center"/>
      <protection/>
    </xf>
    <xf numFmtId="0" fontId="55" fillId="30" borderId="49" xfId="1181" applyFont="1" applyFill="1" applyBorder="1" applyProtection="1">
      <alignment/>
      <protection/>
    </xf>
    <xf numFmtId="0" fontId="55" fillId="30" borderId="51" xfId="1181" applyFont="1" applyFill="1" applyBorder="1" applyProtection="1">
      <alignment/>
      <protection/>
    </xf>
    <xf numFmtId="0" fontId="55" fillId="30" borderId="52" xfId="1181" applyFont="1" applyFill="1" applyBorder="1" applyProtection="1">
      <alignment/>
      <protection/>
    </xf>
    <xf numFmtId="0" fontId="55" fillId="30" borderId="53" xfId="1181" applyFont="1" applyFill="1" applyBorder="1" applyProtection="1">
      <alignment/>
      <protection/>
    </xf>
    <xf numFmtId="0" fontId="55" fillId="0" borderId="0" xfId="1158" applyFont="1" applyAlignment="1" applyProtection="1">
      <alignment wrapText="1"/>
      <protection/>
    </xf>
    <xf numFmtId="0" fontId="55" fillId="30" borderId="46" xfId="1158" applyFont="1" applyFill="1" applyBorder="1" applyAlignment="1" applyProtection="1">
      <alignment wrapText="1"/>
      <protection/>
    </xf>
    <xf numFmtId="0" fontId="55" fillId="30" borderId="0" xfId="1158" applyFont="1" applyFill="1" applyBorder="1" applyAlignment="1" applyProtection="1">
      <alignment wrapText="1"/>
      <protection/>
    </xf>
    <xf numFmtId="0" fontId="55" fillId="30" borderId="0" xfId="1180" applyFont="1" applyFill="1" applyBorder="1" applyAlignment="1" applyProtection="1">
      <alignment wrapText="1"/>
      <protection/>
    </xf>
    <xf numFmtId="0" fontId="55" fillId="30" borderId="49" xfId="1180" applyFont="1" applyFill="1" applyBorder="1" applyAlignment="1" applyProtection="1">
      <alignment wrapText="1"/>
      <protection/>
    </xf>
    <xf numFmtId="0" fontId="55" fillId="0" borderId="0" xfId="1180" applyFont="1" applyAlignment="1" applyProtection="1">
      <alignment wrapText="1"/>
      <protection/>
    </xf>
    <xf numFmtId="49" fontId="56" fillId="30" borderId="0" xfId="1172" applyFont="1" applyFill="1" applyBorder="1" applyAlignment="1" applyProtection="1">
      <alignment horizontal="left" vertical="center" indent="2"/>
      <protection/>
    </xf>
    <xf numFmtId="0" fontId="56" fillId="30" borderId="0" xfId="1180" applyNumberFormat="1" applyFont="1" applyFill="1" applyBorder="1" applyAlignment="1" applyProtection="1">
      <alignment horizontal="right" vertical="center"/>
      <protection/>
    </xf>
    <xf numFmtId="0" fontId="14" fillId="3" borderId="14" xfId="1176" applyFont="1" applyFill="1" applyBorder="1" applyAlignment="1" applyProtection="1">
      <alignment horizontal="center" vertical="center"/>
      <protection/>
    </xf>
    <xf numFmtId="0" fontId="14" fillId="3" borderId="14" xfId="1176" applyFont="1" applyFill="1" applyBorder="1" applyAlignment="1" applyProtection="1">
      <alignment horizontal="center" vertical="center" wrapText="1"/>
      <protection/>
    </xf>
    <xf numFmtId="0" fontId="0" fillId="0" borderId="0" xfId="1176" applyFont="1" applyAlignment="1" applyProtection="1">
      <alignment horizontal="center" vertical="center"/>
      <protection/>
    </xf>
    <xf numFmtId="49" fontId="0" fillId="0" borderId="0" xfId="1176" applyNumberFormat="1" applyFont="1" applyAlignment="1" applyProtection="1">
      <alignment horizontal="center" vertical="center"/>
      <protection/>
    </xf>
    <xf numFmtId="0" fontId="17" fillId="32" borderId="59" xfId="1179" applyFont="1" applyFill="1" applyBorder="1" applyAlignment="1" applyProtection="1">
      <alignment horizontal="left" vertical="center"/>
      <protection/>
    </xf>
    <xf numFmtId="0" fontId="60" fillId="30" borderId="60" xfId="0" applyNumberFormat="1" applyFont="1" applyFill="1" applyBorder="1" applyAlignment="1" applyProtection="1">
      <alignment horizontal="center" vertical="center" wrapText="1"/>
      <protection/>
    </xf>
    <xf numFmtId="0" fontId="17" fillId="32" borderId="61" xfId="1179" applyFont="1" applyFill="1" applyBorder="1" applyAlignment="1" applyProtection="1">
      <alignment horizontal="left" vertical="center"/>
      <protection/>
    </xf>
    <xf numFmtId="0" fontId="22" fillId="32" borderId="62" xfId="872" applyFont="1" applyFill="1" applyBorder="1" applyAlignment="1" applyProtection="1">
      <alignment vertical="center"/>
      <protection/>
    </xf>
    <xf numFmtId="0" fontId="17" fillId="32" borderId="62" xfId="1179" applyFont="1" applyFill="1" applyBorder="1" applyProtection="1">
      <alignment/>
      <protection/>
    </xf>
    <xf numFmtId="4" fontId="0" fillId="31" borderId="56" xfId="0" applyNumberFormat="1" applyFont="1" applyFill="1" applyBorder="1" applyAlignment="1" applyProtection="1">
      <alignment horizontal="center" vertical="center"/>
      <protection locked="0"/>
    </xf>
    <xf numFmtId="179" fontId="0" fillId="31" borderId="56" xfId="0" applyNumberFormat="1" applyFont="1" applyFill="1" applyBorder="1" applyAlignment="1" applyProtection="1">
      <alignment horizontal="center" vertical="center"/>
      <protection locked="0"/>
    </xf>
    <xf numFmtId="4" fontId="0" fillId="3" borderId="56" xfId="0" applyNumberFormat="1" applyFont="1" applyFill="1" applyBorder="1" applyAlignment="1" applyProtection="1">
      <alignment horizontal="center" vertical="center"/>
      <protection/>
    </xf>
    <xf numFmtId="0" fontId="17" fillId="32" borderId="63" xfId="1179" applyFont="1" applyFill="1" applyBorder="1" applyAlignment="1" applyProtection="1">
      <alignment horizontal="center"/>
      <protection/>
    </xf>
    <xf numFmtId="0" fontId="17" fillId="32" borderId="64" xfId="1179" applyFont="1" applyFill="1" applyBorder="1" applyAlignment="1" applyProtection="1">
      <alignment horizontal="center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23" fillId="0" borderId="0" xfId="1174" applyAlignment="1" applyProtection="1">
      <alignment wrapText="1"/>
      <protection/>
    </xf>
    <xf numFmtId="0" fontId="23" fillId="0" borderId="0" xfId="1174" applyFont="1" applyAlignment="1" applyProtection="1">
      <alignment wrapText="1"/>
      <protection/>
    </xf>
    <xf numFmtId="0" fontId="0" fillId="35" borderId="0" xfId="0" applyNumberFormat="1" applyFill="1" applyAlignment="1" applyProtection="1">
      <alignment horizontal="right"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31" borderId="65" xfId="1176" applyFont="1" applyFill="1" applyBorder="1" applyAlignment="1" applyProtection="1">
      <alignment horizontal="center" vertical="center" wrapText="1"/>
      <protection locked="0"/>
    </xf>
    <xf numFmtId="0" fontId="0" fillId="3" borderId="65" xfId="1176" applyFont="1" applyFill="1" applyBorder="1" applyAlignment="1" applyProtection="1">
      <alignment horizontal="center" vertical="center" wrapText="1"/>
      <protection/>
    </xf>
    <xf numFmtId="49" fontId="0" fillId="3" borderId="66" xfId="1181" applyNumberFormat="1" applyFont="1" applyFill="1" applyBorder="1" applyAlignment="1" applyProtection="1">
      <alignment horizontal="center" vertical="center" wrapText="1"/>
      <protection/>
    </xf>
    <xf numFmtId="49" fontId="0" fillId="3" borderId="67" xfId="1181" applyNumberFormat="1" applyFont="1" applyFill="1" applyBorder="1" applyAlignment="1" applyProtection="1">
      <alignment horizontal="center" vertical="center" wrapText="1"/>
      <protection/>
    </xf>
    <xf numFmtId="0" fontId="0" fillId="30" borderId="65" xfId="1181" applyNumberFormat="1" applyFont="1" applyFill="1" applyBorder="1" applyAlignment="1" applyProtection="1">
      <alignment horizontal="center" vertical="center" wrapText="1"/>
      <protection/>
    </xf>
    <xf numFmtId="0" fontId="0" fillId="3" borderId="65" xfId="1181" applyNumberFormat="1" applyFont="1" applyFill="1" applyBorder="1" applyAlignment="1" applyProtection="1">
      <alignment horizontal="center" vertical="center" wrapText="1"/>
      <protection/>
    </xf>
    <xf numFmtId="0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4" applyFont="1" applyAlignment="1" applyProtection="1">
      <alignment vertical="center" wrapText="1"/>
      <protection/>
    </xf>
    <xf numFmtId="0" fontId="0" fillId="0" borderId="0" xfId="1164" applyFont="1" applyAlignment="1" applyProtection="1">
      <alignment vertical="center" wrapText="1"/>
      <protection/>
    </xf>
    <xf numFmtId="49" fontId="19" fillId="0" borderId="0" xfId="1162" applyNumberFormat="1" applyFont="1" applyFill="1" applyAlignment="1" applyProtection="1">
      <alignment horizontal="center" vertical="center" wrapText="1"/>
      <protection/>
    </xf>
    <xf numFmtId="0" fontId="19" fillId="0" borderId="0" xfId="1164" applyFont="1" applyFill="1" applyAlignment="1" applyProtection="1">
      <alignment vertical="center" wrapText="1"/>
      <protection/>
    </xf>
    <xf numFmtId="0" fontId="0" fillId="0" borderId="0" xfId="1164" applyFont="1" applyFill="1" applyAlignment="1" applyProtection="1">
      <alignment vertical="center" wrapText="1"/>
      <protection/>
    </xf>
    <xf numFmtId="3" fontId="0" fillId="31" borderId="56" xfId="0" applyNumberFormat="1" applyFont="1" applyFill="1" applyBorder="1" applyAlignment="1" applyProtection="1">
      <alignment horizontal="center" vertical="center"/>
      <protection locked="0"/>
    </xf>
    <xf numFmtId="49" fontId="0" fillId="30" borderId="68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69" xfId="0" applyNumberFormat="1" applyFont="1" applyFill="1" applyBorder="1" applyAlignment="1" applyProtection="1">
      <alignment vertical="center" wrapText="1"/>
      <protection/>
    </xf>
    <xf numFmtId="49" fontId="0" fillId="22" borderId="67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46" xfId="1164" applyFont="1" applyFill="1" applyBorder="1" applyAlignment="1" applyProtection="1">
      <alignment vertical="center" wrapText="1"/>
      <protection/>
    </xf>
    <xf numFmtId="0" fontId="0" fillId="30" borderId="0" xfId="1164" applyFont="1" applyFill="1" applyBorder="1" applyAlignment="1" applyProtection="1">
      <alignment vertical="center" wrapText="1"/>
      <protection/>
    </xf>
    <xf numFmtId="0" fontId="0" fillId="30" borderId="49" xfId="1164" applyFont="1" applyFill="1" applyBorder="1" applyAlignment="1" applyProtection="1">
      <alignment vertical="center" wrapText="1"/>
      <protection/>
    </xf>
    <xf numFmtId="0" fontId="0" fillId="30" borderId="0" xfId="1164" applyFont="1" applyFill="1" applyBorder="1" applyAlignment="1" applyProtection="1">
      <alignment vertical="center"/>
      <protection/>
    </xf>
    <xf numFmtId="0" fontId="0" fillId="30" borderId="47" xfId="1164" applyFont="1" applyFill="1" applyBorder="1" applyAlignment="1" applyProtection="1">
      <alignment vertical="center" wrapText="1"/>
      <protection/>
    </xf>
    <xf numFmtId="0" fontId="0" fillId="30" borderId="48" xfId="1164" applyFont="1" applyFill="1" applyBorder="1" applyAlignment="1" applyProtection="1">
      <alignment vertical="center" wrapText="1"/>
      <protection/>
    </xf>
    <xf numFmtId="0" fontId="0" fillId="30" borderId="50" xfId="1164" applyFont="1" applyFill="1" applyBorder="1" applyAlignment="1" applyProtection="1">
      <alignment vertical="center" wrapText="1"/>
      <protection/>
    </xf>
    <xf numFmtId="2" fontId="0" fillId="2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4" xfId="1164" applyFont="1" applyBorder="1" applyAlignment="1" applyProtection="1">
      <alignment vertical="center" wrapText="1"/>
      <protection/>
    </xf>
    <xf numFmtId="0" fontId="0" fillId="0" borderId="70" xfId="1164" applyFont="1" applyBorder="1" applyAlignment="1" applyProtection="1">
      <alignment vertical="center" wrapText="1"/>
      <protection/>
    </xf>
    <xf numFmtId="0" fontId="0" fillId="0" borderId="0" xfId="1164" applyFont="1" applyBorder="1" applyAlignment="1" applyProtection="1">
      <alignment vertical="center" wrapText="1"/>
      <protection/>
    </xf>
    <xf numFmtId="0" fontId="0" fillId="0" borderId="0" xfId="1164" applyFont="1" applyBorder="1" applyAlignment="1" applyProtection="1">
      <alignment horizontal="left" vertical="center" wrapText="1" indent="1"/>
      <protection/>
    </xf>
    <xf numFmtId="0" fontId="0" fillId="0" borderId="31" xfId="1164" applyFont="1" applyBorder="1" applyAlignment="1" applyProtection="1">
      <alignment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0" fillId="30" borderId="35" xfId="0" applyNumberFormat="1" applyFont="1" applyFill="1" applyBorder="1" applyAlignment="1" applyProtection="1">
      <alignment/>
      <protection/>
    </xf>
    <xf numFmtId="49" fontId="0" fillId="0" borderId="14" xfId="0" applyFont="1" applyBorder="1" applyAlignment="1" applyProtection="1">
      <alignment horizontal="center" vertical="center"/>
      <protection/>
    </xf>
    <xf numFmtId="0" fontId="0" fillId="0" borderId="26" xfId="1164" applyFont="1" applyBorder="1" applyAlignment="1" applyProtection="1">
      <alignment vertical="center" wrapText="1"/>
      <protection/>
    </xf>
    <xf numFmtId="49" fontId="0" fillId="0" borderId="71" xfId="0" applyFont="1" applyBorder="1" applyAlignment="1" applyProtection="1">
      <alignment horizontal="center" vertical="center"/>
      <protection/>
    </xf>
    <xf numFmtId="0" fontId="0" fillId="0" borderId="52" xfId="1164" applyFont="1" applyBorder="1" applyAlignment="1" applyProtection="1">
      <alignment vertical="center" wrapText="1"/>
      <protection/>
    </xf>
    <xf numFmtId="0" fontId="0" fillId="0" borderId="37" xfId="1164" applyFont="1" applyBorder="1" applyAlignment="1" applyProtection="1">
      <alignment vertical="center" wrapText="1"/>
      <protection/>
    </xf>
    <xf numFmtId="0" fontId="0" fillId="0" borderId="72" xfId="1164" applyFont="1" applyBorder="1" applyAlignment="1" applyProtection="1">
      <alignment vertical="center" wrapText="1"/>
      <protection/>
    </xf>
    <xf numFmtId="0" fontId="0" fillId="0" borderId="73" xfId="1164" applyFont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30" borderId="14" xfId="0" applyNumberFormat="1" applyFont="1" applyFill="1" applyBorder="1" applyAlignment="1" applyProtection="1">
      <alignment horizontal="center" vertical="center"/>
      <protection/>
    </xf>
    <xf numFmtId="0" fontId="0" fillId="30" borderId="72" xfId="1164" applyFont="1" applyFill="1" applyBorder="1" applyAlignment="1" applyProtection="1">
      <alignment vertical="center" wrapText="1"/>
      <protection/>
    </xf>
    <xf numFmtId="0" fontId="0" fillId="30" borderId="70" xfId="1164" applyFont="1" applyFill="1" applyBorder="1" applyAlignment="1" applyProtection="1">
      <alignment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indent="1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/>
    </xf>
    <xf numFmtId="4" fontId="14" fillId="3" borderId="14" xfId="0" applyNumberFormat="1" applyFont="1" applyFill="1" applyBorder="1" applyAlignment="1" applyProtection="1">
      <alignment horizontal="center" vertical="center"/>
      <protection/>
    </xf>
    <xf numFmtId="49" fontId="14" fillId="0" borderId="71" xfId="0" applyFont="1" applyBorder="1" applyAlignment="1" applyProtection="1">
      <alignment horizontal="center" vertical="center"/>
      <protection/>
    </xf>
    <xf numFmtId="49" fontId="14" fillId="0" borderId="14" xfId="0" applyFont="1" applyBorder="1" applyAlignment="1" applyProtection="1">
      <alignment horizontal="center" vertical="center"/>
      <protection/>
    </xf>
    <xf numFmtId="49" fontId="14" fillId="0" borderId="26" xfId="0" applyFont="1" applyBorder="1" applyAlignment="1" applyProtection="1">
      <alignment horizontal="center" vertical="center"/>
      <protection/>
    </xf>
    <xf numFmtId="4" fontId="0" fillId="30" borderId="31" xfId="0" applyNumberFormat="1" applyFont="1" applyFill="1" applyBorder="1" applyAlignment="1" applyProtection="1">
      <alignment horizontal="center" vertical="center"/>
      <protection/>
    </xf>
    <xf numFmtId="49" fontId="0" fillId="30" borderId="38" xfId="0" applyNumberFormat="1" applyFont="1" applyFill="1" applyBorder="1" applyAlignment="1" applyProtection="1">
      <alignment horizontal="center" vertical="center"/>
      <protection/>
    </xf>
    <xf numFmtId="49" fontId="17" fillId="30" borderId="31" xfId="0" applyFont="1" applyFill="1" applyBorder="1" applyAlignment="1" applyProtection="1">
      <alignment vertical="top"/>
      <protection/>
    </xf>
    <xf numFmtId="49" fontId="0" fillId="30" borderId="31" xfId="0" applyFont="1" applyFill="1" applyBorder="1" applyAlignment="1" applyProtection="1">
      <alignment horizontal="left" vertical="center"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0" borderId="74" xfId="1164" applyFont="1" applyBorder="1" applyAlignment="1" applyProtection="1">
      <alignment vertical="center" wrapText="1"/>
      <protection/>
    </xf>
    <xf numFmtId="0" fontId="0" fillId="0" borderId="75" xfId="1164" applyFont="1" applyBorder="1" applyAlignment="1" applyProtection="1">
      <alignment vertical="center" wrapText="1"/>
      <protection/>
    </xf>
    <xf numFmtId="0" fontId="19" fillId="0" borderId="0" xfId="1164" applyNumberFormat="1" applyFont="1" applyAlignment="1" applyProtection="1">
      <alignment vertical="center" wrapText="1"/>
      <protection/>
    </xf>
    <xf numFmtId="0" fontId="0" fillId="22" borderId="76" xfId="1164" applyFont="1" applyFill="1" applyBorder="1" applyAlignment="1" applyProtection="1">
      <alignment horizontal="left" vertical="center" wrapText="1"/>
      <protection locked="0"/>
    </xf>
    <xf numFmtId="3" fontId="0" fillId="22" borderId="22" xfId="1164" applyNumberFormat="1" applyFont="1" applyFill="1" applyBorder="1" applyAlignment="1" applyProtection="1">
      <alignment horizontal="center" vertical="center" wrapText="1"/>
      <protection locked="0"/>
    </xf>
    <xf numFmtId="3" fontId="0" fillId="22" borderId="38" xfId="1164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4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4" applyFont="1" applyFill="1" applyBorder="1" applyAlignment="1" applyProtection="1">
      <alignment horizontal="center" vertical="center" wrapText="1"/>
      <protection/>
    </xf>
    <xf numFmtId="0" fontId="0" fillId="30" borderId="0" xfId="1164" applyFont="1" applyFill="1" applyBorder="1" applyAlignment="1" applyProtection="1">
      <alignment horizontal="center" vertical="center" wrapText="1"/>
      <protection/>
    </xf>
    <xf numFmtId="0" fontId="0" fillId="30" borderId="15" xfId="1164" applyFont="1" applyFill="1" applyBorder="1" applyAlignment="1" applyProtection="1">
      <alignment horizontal="center" vertical="center" wrapText="1"/>
      <protection/>
    </xf>
    <xf numFmtId="0" fontId="0" fillId="22" borderId="77" xfId="1164" applyFont="1" applyFill="1" applyBorder="1" applyAlignment="1" applyProtection="1">
      <alignment horizontal="left" vertical="center" wrapText="1"/>
      <protection locked="0"/>
    </xf>
    <xf numFmtId="49" fontId="0" fillId="30" borderId="55" xfId="0" applyNumberFormat="1" applyFont="1" applyFill="1" applyBorder="1" applyAlignment="1" applyProtection="1">
      <alignment horizontal="left" vertical="center" indent="1"/>
      <protection/>
    </xf>
    <xf numFmtId="49" fontId="0" fillId="30" borderId="78" xfId="0" applyFont="1" applyFill="1" applyBorder="1" applyAlignment="1" applyProtection="1">
      <alignment horizontal="left" vertical="center" wrapText="1"/>
      <protection/>
    </xf>
    <xf numFmtId="49" fontId="0" fillId="30" borderId="78" xfId="0" applyFont="1" applyFill="1" applyBorder="1" applyAlignment="1" applyProtection="1">
      <alignment horizontal="center" vertical="center" wrapText="1"/>
      <protection/>
    </xf>
    <xf numFmtId="0" fontId="0" fillId="3" borderId="66" xfId="1176" applyFont="1" applyFill="1" applyBorder="1" applyAlignment="1" applyProtection="1">
      <alignment horizontal="center" vertical="center" wrapText="1"/>
      <protection/>
    </xf>
    <xf numFmtId="0" fontId="22" fillId="32" borderId="59" xfId="874" applyFont="1" applyFill="1" applyBorder="1" applyAlignment="1" applyProtection="1">
      <alignment horizontal="left" vertical="center" wrapText="1" indent="1"/>
      <protection/>
    </xf>
    <xf numFmtId="0" fontId="22" fillId="32" borderId="63" xfId="874" applyFont="1" applyFill="1" applyBorder="1" applyAlignment="1" applyProtection="1">
      <alignment vertical="center" wrapText="1"/>
      <protection/>
    </xf>
    <xf numFmtId="0" fontId="0" fillId="0" borderId="69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1164" applyFont="1" applyAlignment="1" applyProtection="1">
      <alignment horizontal="center" vertical="center" wrapText="1"/>
      <protection/>
    </xf>
    <xf numFmtId="0" fontId="19" fillId="0" borderId="0" xfId="1164" applyFont="1" applyFill="1" applyAlignment="1" applyProtection="1">
      <alignment horizontal="center" vertical="center" wrapText="1"/>
      <protection/>
    </xf>
    <xf numFmtId="0" fontId="41" fillId="0" borderId="0" xfId="1164" applyFont="1" applyFill="1" applyAlignment="1" applyProtection="1">
      <alignment vertical="center" wrapText="1"/>
      <protection/>
    </xf>
    <xf numFmtId="0" fontId="0" fillId="0" borderId="0" xfId="1164" applyFont="1" applyAlignment="1" applyProtection="1">
      <alignment horizontal="center" vertical="center" wrapText="1"/>
      <protection/>
    </xf>
    <xf numFmtId="0" fontId="0" fillId="0" borderId="0" xfId="1164" applyFont="1" applyFill="1" applyAlignment="1" applyProtection="1">
      <alignment horizontal="center" vertical="center" wrapText="1"/>
      <protection/>
    </xf>
    <xf numFmtId="2" fontId="0" fillId="22" borderId="22" xfId="1164" applyNumberFormat="1" applyFont="1" applyFill="1" applyBorder="1" applyAlignment="1" applyProtection="1">
      <alignment horizontal="left" vertical="center" wrapText="1"/>
      <protection locked="0"/>
    </xf>
    <xf numFmtId="49" fontId="0" fillId="22" borderId="22" xfId="1164" applyNumberFormat="1" applyFont="1" applyFill="1" applyBorder="1" applyAlignment="1" applyProtection="1">
      <alignment horizontal="center" vertical="center" wrapText="1"/>
      <protection locked="0"/>
    </xf>
    <xf numFmtId="1" fontId="0" fillId="22" borderId="14" xfId="1164" applyNumberFormat="1" applyFont="1" applyFill="1" applyBorder="1" applyAlignment="1" applyProtection="1">
      <alignment horizontal="center" vertical="center" wrapText="1"/>
      <protection locked="0"/>
    </xf>
    <xf numFmtId="1" fontId="0" fillId="3" borderId="18" xfId="1164" applyNumberFormat="1" applyFont="1" applyFill="1" applyBorder="1" applyAlignment="1" applyProtection="1">
      <alignment horizontal="center" vertical="center" wrapText="1"/>
      <protection/>
    </xf>
    <xf numFmtId="0" fontId="19" fillId="30" borderId="15" xfId="1164" applyFont="1" applyFill="1" applyBorder="1" applyAlignment="1" applyProtection="1">
      <alignment horizontal="center" vertical="center" wrapText="1"/>
      <protection/>
    </xf>
    <xf numFmtId="3" fontId="0" fillId="22" borderId="14" xfId="1164" applyNumberFormat="1" applyFont="1" applyFill="1" applyBorder="1" applyAlignment="1" applyProtection="1">
      <alignment horizontal="center" vertical="center" wrapText="1"/>
      <protection locked="0"/>
    </xf>
    <xf numFmtId="3" fontId="0" fillId="3" borderId="18" xfId="1164" applyNumberFormat="1" applyFont="1" applyFill="1" applyBorder="1" applyAlignment="1" applyProtection="1">
      <alignment horizontal="center" vertical="center" wrapText="1"/>
      <protection/>
    </xf>
    <xf numFmtId="0" fontId="41" fillId="0" borderId="0" xfId="1164" applyFont="1" applyFill="1" applyAlignment="1" applyProtection="1">
      <alignment horizontal="center" vertical="center" wrapText="1"/>
      <protection/>
    </xf>
    <xf numFmtId="0" fontId="0" fillId="0" borderId="0" xfId="1164" applyFont="1" applyBorder="1" applyAlignment="1" applyProtection="1">
      <alignment horizontal="center" vertical="center" wrapText="1"/>
      <protection/>
    </xf>
    <xf numFmtId="0" fontId="41" fillId="0" borderId="0" xfId="1164" applyFont="1" applyAlignment="1" applyProtection="1">
      <alignment horizontal="center" vertical="center" wrapText="1"/>
      <protection/>
    </xf>
    <xf numFmtId="4" fontId="0" fillId="3" borderId="66" xfId="0" applyNumberFormat="1" applyFont="1" applyFill="1" applyBorder="1" applyAlignment="1" applyProtection="1">
      <alignment horizontal="center" vertical="center"/>
      <protection/>
    </xf>
    <xf numFmtId="4" fontId="0" fillId="30" borderId="56" xfId="0" applyNumberFormat="1" applyFont="1" applyFill="1" applyBorder="1" applyAlignment="1" applyProtection="1">
      <alignment horizontal="center" vertical="center"/>
      <protection/>
    </xf>
    <xf numFmtId="49" fontId="0" fillId="30" borderId="14" xfId="0" applyNumberFormat="1" applyFont="1" applyFill="1" applyBorder="1" applyAlignment="1" applyProtection="1">
      <alignment horizontal="center" vertical="center" wrapText="1"/>
      <protection/>
    </xf>
    <xf numFmtId="179" fontId="0" fillId="30" borderId="56" xfId="0" applyNumberFormat="1" applyFont="1" applyFill="1" applyBorder="1" applyAlignment="1" applyProtection="1">
      <alignment horizontal="center" vertical="center"/>
      <protection/>
    </xf>
    <xf numFmtId="49" fontId="0" fillId="30" borderId="56" xfId="0" applyNumberFormat="1" applyFont="1" applyFill="1" applyBorder="1" applyAlignment="1" applyProtection="1">
      <alignment horizontal="center" vertical="center" wrapText="1"/>
      <protection/>
    </xf>
    <xf numFmtId="0" fontId="22" fillId="30" borderId="79" xfId="872" applyNumberFormat="1" applyFont="1" applyFill="1" applyBorder="1" applyAlignment="1" applyProtection="1">
      <alignment vertical="center" wrapText="1"/>
      <protection/>
    </xf>
    <xf numFmtId="0" fontId="14" fillId="30" borderId="33" xfId="0" applyNumberFormat="1" applyFont="1" applyFill="1" applyBorder="1" applyAlignment="1" applyProtection="1">
      <alignment horizontal="center" vertical="center" wrapText="1"/>
      <protection/>
    </xf>
    <xf numFmtId="49" fontId="14" fillId="31" borderId="14" xfId="0" applyNumberFormat="1" applyFont="1" applyFill="1" applyBorder="1" applyAlignment="1" applyProtection="1">
      <alignment horizontal="center" vertical="center" wrapText="1" shrinkToFit="1"/>
      <protection locked="0"/>
    </xf>
    <xf numFmtId="181" fontId="0" fillId="31" borderId="14" xfId="1132" applyNumberFormat="1" applyFont="1" applyFill="1" applyBorder="1" applyAlignment="1" applyProtection="1">
      <alignment horizontal="center" vertical="center" wrapText="1"/>
      <protection locked="0"/>
    </xf>
    <xf numFmtId="2" fontId="0" fillId="31" borderId="14" xfId="0" applyNumberFormat="1" applyFont="1" applyFill="1" applyBorder="1" applyAlignment="1" applyProtection="1">
      <alignment horizontal="center" vertical="center"/>
      <protection locked="0"/>
    </xf>
    <xf numFmtId="49" fontId="14" fillId="31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0" borderId="0" xfId="1164" applyFont="1" applyFill="1" applyBorder="1" applyAlignment="1" applyProtection="1">
      <alignment horizontal="right" vertical="center"/>
      <protection/>
    </xf>
    <xf numFmtId="0" fontId="19" fillId="0" borderId="0" xfId="1161" applyNumberFormat="1" applyFont="1" applyFill="1" applyAlignment="1" applyProtection="1">
      <alignment horizontal="center" vertical="center" wrapText="1"/>
      <protection/>
    </xf>
    <xf numFmtId="49" fontId="19" fillId="0" borderId="0" xfId="1161" applyNumberFormat="1" applyFont="1" applyFill="1" applyAlignment="1" applyProtection="1">
      <alignment horizontal="center" vertical="center" wrapText="1"/>
      <protection/>
    </xf>
    <xf numFmtId="49" fontId="0" fillId="30" borderId="55" xfId="1185" applyNumberFormat="1" applyFont="1" applyFill="1" applyBorder="1" applyAlignment="1" applyProtection="1">
      <alignment horizontal="left" vertical="center" indent="1"/>
      <protection/>
    </xf>
    <xf numFmtId="0" fontId="0" fillId="30" borderId="60" xfId="1185" applyFont="1" applyFill="1" applyBorder="1" applyAlignment="1" applyProtection="1">
      <alignment vertical="center" wrapText="1"/>
      <protection/>
    </xf>
    <xf numFmtId="170" fontId="0" fillId="31" borderId="66" xfId="0" applyNumberFormat="1" applyFont="1" applyFill="1" applyBorder="1" applyAlignment="1" applyProtection="1">
      <alignment horizontal="center" vertical="center"/>
      <protection locked="0"/>
    </xf>
    <xf numFmtId="49" fontId="0" fillId="30" borderId="80" xfId="1185" applyNumberFormat="1" applyFont="1" applyFill="1" applyBorder="1" applyAlignment="1" applyProtection="1">
      <alignment horizontal="left" vertical="center" indent="1"/>
      <protection/>
    </xf>
    <xf numFmtId="0" fontId="0" fillId="30" borderId="71" xfId="1185" applyFont="1" applyFill="1" applyBorder="1" applyAlignment="1" applyProtection="1">
      <alignment vertical="center" wrapText="1"/>
      <protection/>
    </xf>
    <xf numFmtId="0" fontId="0" fillId="30" borderId="71" xfId="1185" applyFont="1" applyFill="1" applyBorder="1" applyAlignment="1" applyProtection="1">
      <alignment horizontal="left" vertical="center" wrapText="1" indent="1"/>
      <protection/>
    </xf>
    <xf numFmtId="3" fontId="0" fillId="3" borderId="56" xfId="0" applyNumberFormat="1" applyFont="1" applyFill="1" applyBorder="1" applyAlignment="1" applyProtection="1">
      <alignment horizontal="center" vertical="center"/>
      <protection/>
    </xf>
    <xf numFmtId="49" fontId="0" fillId="30" borderId="54" xfId="1185" applyNumberFormat="1" applyFont="1" applyFill="1" applyBorder="1" applyAlignment="1" applyProtection="1">
      <alignment horizontal="left" vertical="center" indent="1"/>
      <protection/>
    </xf>
    <xf numFmtId="0" fontId="0" fillId="30" borderId="14" xfId="1185" applyFont="1" applyFill="1" applyBorder="1" applyAlignment="1" applyProtection="1">
      <alignment horizontal="left" vertical="center" wrapText="1" indent="1"/>
      <protection/>
    </xf>
    <xf numFmtId="49" fontId="0" fillId="30" borderId="81" xfId="1185" applyNumberFormat="1" applyFont="1" applyFill="1" applyBorder="1" applyAlignment="1" applyProtection="1">
      <alignment horizontal="left" vertical="center" indent="1"/>
      <protection/>
    </xf>
    <xf numFmtId="0" fontId="0" fillId="30" borderId="26" xfId="1185" applyFont="1" applyFill="1" applyBorder="1" applyAlignment="1" applyProtection="1">
      <alignment horizontal="left" vertical="center" wrapText="1" indent="1"/>
      <protection/>
    </xf>
    <xf numFmtId="49" fontId="0" fillId="30" borderId="54" xfId="1184" applyNumberFormat="1" applyFont="1" applyFill="1" applyBorder="1" applyAlignment="1" applyProtection="1">
      <alignment horizontal="left" vertical="center" indent="1"/>
      <protection/>
    </xf>
    <xf numFmtId="0" fontId="0" fillId="30" borderId="38" xfId="1184" applyFont="1" applyFill="1" applyBorder="1" applyAlignment="1" applyProtection="1">
      <alignment horizontal="left" vertical="center" wrapText="1"/>
      <protection/>
    </xf>
    <xf numFmtId="0" fontId="0" fillId="30" borderId="38" xfId="1184" applyFont="1" applyFill="1" applyBorder="1" applyAlignment="1" applyProtection="1">
      <alignment horizontal="center" vertical="center" wrapText="1"/>
      <protection/>
    </xf>
    <xf numFmtId="0" fontId="0" fillId="30" borderId="38" xfId="1184" applyFont="1" applyFill="1" applyBorder="1" applyAlignment="1" applyProtection="1">
      <alignment horizontal="left" vertical="center" wrapText="1" indent="1"/>
      <protection/>
    </xf>
    <xf numFmtId="0" fontId="0" fillId="30" borderId="38" xfId="1184" applyFont="1" applyFill="1" applyBorder="1" applyAlignment="1" applyProtection="1">
      <alignment horizontal="left" vertical="center" wrapText="1" indent="2"/>
      <protection/>
    </xf>
    <xf numFmtId="0" fontId="0" fillId="0" borderId="38" xfId="1184" applyFont="1" applyFill="1" applyBorder="1" applyAlignment="1" applyProtection="1">
      <alignment horizontal="center" vertical="center" wrapText="1"/>
      <protection/>
    </xf>
    <xf numFmtId="179" fontId="0" fillId="3" borderId="56" xfId="0" applyNumberFormat="1" applyFont="1" applyFill="1" applyBorder="1" applyAlignment="1" applyProtection="1">
      <alignment horizontal="center" vertical="center"/>
      <protection/>
    </xf>
    <xf numFmtId="0" fontId="0" fillId="30" borderId="38" xfId="1184" applyFont="1" applyFill="1" applyBorder="1" applyAlignment="1" applyProtection="1">
      <alignment vertical="center" wrapText="1"/>
      <protection/>
    </xf>
    <xf numFmtId="0" fontId="0" fillId="30" borderId="19" xfId="1184" applyFont="1" applyFill="1" applyBorder="1" applyAlignment="1" applyProtection="1">
      <alignment horizontal="left" vertical="center" wrapText="1"/>
      <protection/>
    </xf>
    <xf numFmtId="0" fontId="0" fillId="30" borderId="19" xfId="1184" applyFont="1" applyFill="1" applyBorder="1" applyAlignment="1" applyProtection="1">
      <alignment horizontal="center" vertical="center" wrapText="1"/>
      <protection/>
    </xf>
    <xf numFmtId="0" fontId="22" fillId="30" borderId="79" xfId="872" applyFont="1" applyFill="1" applyBorder="1" applyAlignment="1" applyProtection="1">
      <alignment vertical="center"/>
      <protection/>
    </xf>
    <xf numFmtId="179" fontId="0" fillId="22" borderId="18" xfId="0" applyNumberFormat="1" applyFont="1" applyFill="1" applyBorder="1" applyAlignment="1" applyProtection="1">
      <alignment horizontal="center" vertical="center"/>
      <protection locked="0"/>
    </xf>
    <xf numFmtId="4" fontId="0" fillId="22" borderId="18" xfId="0" applyNumberFormat="1" applyFont="1" applyFill="1" applyBorder="1" applyAlignment="1" applyProtection="1">
      <alignment horizontal="center" vertical="center"/>
      <protection locked="0"/>
    </xf>
    <xf numFmtId="179" fontId="0" fillId="22" borderId="56" xfId="0" applyNumberFormat="1" applyFont="1" applyFill="1" applyBorder="1" applyAlignment="1" applyProtection="1">
      <alignment horizontal="center" vertical="center"/>
      <protection locked="0"/>
    </xf>
    <xf numFmtId="4" fontId="0" fillId="22" borderId="56" xfId="0" applyNumberFormat="1" applyFont="1" applyFill="1" applyBorder="1" applyAlignment="1" applyProtection="1">
      <alignment horizontal="center" vertical="center"/>
      <protection locked="0"/>
    </xf>
    <xf numFmtId="0" fontId="0" fillId="0" borderId="0" xfId="1171" applyFont="1" applyAlignment="1" applyProtection="1">
      <alignment horizontal="right" vertical="center"/>
      <protection/>
    </xf>
    <xf numFmtId="0" fontId="0" fillId="0" borderId="0" xfId="1171" applyFont="1" applyAlignment="1" applyProtection="1">
      <alignment horizontal="left" vertical="center"/>
      <protection/>
    </xf>
    <xf numFmtId="49" fontId="0" fillId="0" borderId="0" xfId="1170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0" borderId="0" xfId="872" applyFont="1" applyAlignment="1" applyProtection="1">
      <alignment horizontal="center" vertical="center" wrapText="1"/>
      <protection/>
    </xf>
    <xf numFmtId="0" fontId="0" fillId="30" borderId="38" xfId="1184" applyFont="1" applyFill="1" applyBorder="1" applyAlignment="1" applyProtection="1">
      <alignment horizontal="left" vertical="center" wrapText="1" indent="1"/>
      <protection/>
    </xf>
    <xf numFmtId="49" fontId="0" fillId="30" borderId="54" xfId="1184" applyNumberFormat="1" applyFont="1" applyFill="1" applyBorder="1" applyAlignment="1" applyProtection="1">
      <alignment horizontal="left" vertical="center" indent="1"/>
      <protection/>
    </xf>
    <xf numFmtId="0" fontId="0" fillId="30" borderId="38" xfId="1184" applyFont="1" applyFill="1" applyBorder="1" applyAlignment="1" applyProtection="1">
      <alignment horizontal="left" vertical="center" wrapText="1"/>
      <protection/>
    </xf>
    <xf numFmtId="0" fontId="0" fillId="30" borderId="38" xfId="1184" applyFont="1" applyFill="1" applyBorder="1" applyAlignment="1" applyProtection="1">
      <alignment vertical="center" wrapText="1"/>
      <protection/>
    </xf>
    <xf numFmtId="0" fontId="0" fillId="0" borderId="38" xfId="1184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14" xfId="0" applyNumberFormat="1" applyFont="1" applyFill="1" applyBorder="1" applyAlignment="1" applyProtection="1">
      <alignment horizontal="center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49" fontId="0" fillId="30" borderId="81" xfId="1184" applyNumberFormat="1" applyFont="1" applyFill="1" applyBorder="1" applyAlignment="1" applyProtection="1">
      <alignment horizontal="left" vertical="center" indent="1"/>
      <protection/>
    </xf>
    <xf numFmtId="49" fontId="0" fillId="30" borderId="68" xfId="0" applyNumberFormat="1" applyFont="1" applyFill="1" applyBorder="1" applyAlignment="1" applyProtection="1">
      <alignment horizontal="left" vertical="center" indent="1"/>
      <protection/>
    </xf>
    <xf numFmtId="179" fontId="0" fillId="3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1171" applyFont="1" applyBorder="1" applyAlignment="1" applyProtection="1">
      <alignment vertical="center" wrapText="1"/>
      <protection/>
    </xf>
    <xf numFmtId="0" fontId="0" fillId="0" borderId="82" xfId="1171" applyFont="1" applyBorder="1" applyAlignment="1" applyProtection="1">
      <alignment vertical="center" wrapText="1"/>
      <protection/>
    </xf>
    <xf numFmtId="0" fontId="14" fillId="0" borderId="82" xfId="1171" applyFont="1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vertical="top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36" borderId="83" xfId="0" applyNumberFormat="1" applyFont="1" applyFill="1" applyBorder="1" applyAlignment="1" applyProtection="1">
      <alignment wrapText="1"/>
      <protection/>
    </xf>
    <xf numFmtId="0" fontId="0" fillId="36" borderId="84" xfId="0" applyNumberFormat="1" applyFont="1" applyFill="1" applyBorder="1" applyAlignment="1" applyProtection="1">
      <alignment wrapText="1"/>
      <protection/>
    </xf>
    <xf numFmtId="0" fontId="22" fillId="36" borderId="84" xfId="874" applyFont="1" applyFill="1" applyBorder="1" applyAlignment="1" applyProtection="1">
      <alignment horizontal="left" vertical="center" wrapText="1" indent="1"/>
      <protection/>
    </xf>
    <xf numFmtId="0" fontId="0" fillId="36" borderId="85" xfId="0" applyNumberFormat="1" applyFont="1" applyFill="1" applyBorder="1" applyAlignment="1" applyProtection="1">
      <alignment horizontal="center" wrapText="1"/>
      <protection/>
    </xf>
    <xf numFmtId="0" fontId="0" fillId="30" borderId="86" xfId="1165" applyNumberFormat="1" applyFont="1" applyFill="1" applyBorder="1" applyAlignment="1" applyProtection="1">
      <alignment horizontal="left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/>
      <protection/>
    </xf>
    <xf numFmtId="49" fontId="0" fillId="30" borderId="10" xfId="1165" applyNumberFormat="1" applyFont="1" applyFill="1" applyBorder="1" applyAlignment="1" applyProtection="1">
      <alignment horizontal="center" vertical="center" wrapText="1"/>
      <protection/>
    </xf>
    <xf numFmtId="14" fontId="0" fillId="30" borderId="86" xfId="1176" applyNumberFormat="1" applyFont="1" applyFill="1" applyBorder="1" applyAlignment="1" applyProtection="1">
      <alignment horizontal="center" vertical="center" wrapText="1"/>
      <protection/>
    </xf>
    <xf numFmtId="49" fontId="0" fillId="3" borderId="10" xfId="1176" applyNumberFormat="1" applyFont="1" applyFill="1" applyBorder="1" applyAlignment="1" applyProtection="1">
      <alignment horizontal="center" vertical="center" wrapText="1"/>
      <protection locked="0"/>
    </xf>
    <xf numFmtId="49" fontId="0" fillId="31" borderId="10" xfId="1176" applyNumberFormat="1" applyFont="1" applyFill="1" applyBorder="1" applyAlignment="1" applyProtection="1">
      <alignment horizontal="center" vertical="center" wrapText="1"/>
      <protection locked="0"/>
    </xf>
    <xf numFmtId="0" fontId="0" fillId="30" borderId="10" xfId="1165" applyNumberFormat="1" applyFont="1" applyFill="1" applyBorder="1" applyAlignment="1" applyProtection="1">
      <alignment horizontal="left" vertical="center" wrapText="1" indent="1"/>
      <protection/>
    </xf>
    <xf numFmtId="49" fontId="0" fillId="30" borderId="10" xfId="1165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center" vertical="center" wrapText="1"/>
      <protection/>
    </xf>
    <xf numFmtId="0" fontId="60" fillId="30" borderId="0" xfId="0" applyNumberFormat="1" applyFont="1" applyFill="1" applyBorder="1" applyAlignment="1" applyProtection="1">
      <alignment horizontal="center" vertical="center" wrapText="1"/>
      <protection/>
    </xf>
    <xf numFmtId="49" fontId="60" fillId="30" borderId="0" xfId="0" applyNumberFormat="1" applyFont="1" applyFill="1" applyBorder="1" applyAlignment="1" applyProtection="1">
      <alignment horizontal="center" vertical="center" wrapText="1"/>
      <protection/>
    </xf>
    <xf numFmtId="0" fontId="14" fillId="30" borderId="87" xfId="1165" applyNumberFormat="1" applyFont="1" applyFill="1" applyBorder="1" applyAlignment="1" applyProtection="1">
      <alignment horizontal="center" vertical="center" wrapText="1"/>
      <protection/>
    </xf>
    <xf numFmtId="0" fontId="14" fillId="30" borderId="88" xfId="1165" applyNumberFormat="1" applyFont="1" applyFill="1" applyBorder="1" applyAlignment="1" applyProtection="1">
      <alignment horizontal="center" vertical="center" wrapText="1"/>
      <protection/>
    </xf>
    <xf numFmtId="0" fontId="14" fillId="0" borderId="88" xfId="0" applyNumberFormat="1" applyFont="1" applyFill="1" applyBorder="1" applyAlignment="1" applyProtection="1">
      <alignment horizontal="center" vertical="center" wrapText="1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30" borderId="53" xfId="0" applyNumberFormat="1" applyFont="1" applyFill="1" applyBorder="1" applyAlignment="1" applyProtection="1">
      <alignment/>
      <protection/>
    </xf>
    <xf numFmtId="0" fontId="0" fillId="30" borderId="52" xfId="0" applyNumberFormat="1" applyFont="1" applyFill="1" applyBorder="1" applyAlignment="1" applyProtection="1">
      <alignment/>
      <protection/>
    </xf>
    <xf numFmtId="0" fontId="22" fillId="30" borderId="52" xfId="872" applyNumberFormat="1" applyFont="1" applyFill="1" applyBorder="1" applyAlignment="1" applyProtection="1">
      <alignment horizontal="left" wrapText="1"/>
      <protection/>
    </xf>
    <xf numFmtId="0" fontId="0" fillId="30" borderId="51" xfId="0" applyNumberFormat="1" applyFont="1" applyFill="1" applyBorder="1" applyAlignment="1" applyProtection="1">
      <alignment/>
      <protection/>
    </xf>
    <xf numFmtId="0" fontId="22" fillId="30" borderId="49" xfId="872" applyNumberFormat="1" applyFont="1" applyFill="1" applyBorder="1" applyAlignment="1" applyProtection="1">
      <alignment horizontal="center" vertical="center" wrapText="1"/>
      <protection/>
    </xf>
    <xf numFmtId="0" fontId="14" fillId="31" borderId="87" xfId="1177" applyFont="1" applyFill="1" applyBorder="1" applyAlignment="1" applyProtection="1">
      <alignment horizontal="center" vertical="center"/>
      <protection/>
    </xf>
    <xf numFmtId="0" fontId="14" fillId="0" borderId="88" xfId="1177" applyFont="1" applyBorder="1" applyAlignment="1" applyProtection="1">
      <alignment horizontal="center" vertical="center"/>
      <protection/>
    </xf>
    <xf numFmtId="0" fontId="14" fillId="31" borderId="88" xfId="1177" applyFont="1" applyFill="1" applyBorder="1" applyAlignment="1" applyProtection="1">
      <alignment horizontal="center" vertical="center"/>
      <protection/>
    </xf>
    <xf numFmtId="0" fontId="62" fillId="0" borderId="0" xfId="1166" applyFont="1" applyBorder="1" applyAlignment="1">
      <alignment horizontal="left" indent="1"/>
      <protection/>
    </xf>
    <xf numFmtId="49" fontId="56" fillId="0" borderId="0" xfId="1172" applyFont="1" applyBorder="1" applyAlignment="1" applyProtection="1">
      <alignment horizontal="center" vertical="center"/>
      <protection/>
    </xf>
    <xf numFmtId="0" fontId="62" fillId="0" borderId="0" xfId="1166" applyFont="1" applyBorder="1" applyAlignment="1">
      <alignment horizontal="left" vertical="top" wrapText="1" indent="1"/>
      <protection/>
    </xf>
    <xf numFmtId="0" fontId="62" fillId="0" borderId="0" xfId="1166" applyFont="1" applyBorder="1" applyAlignment="1">
      <alignment horizontal="left" vertical="top" indent="1"/>
      <protection/>
    </xf>
    <xf numFmtId="0" fontId="14" fillId="3" borderId="88" xfId="1177" applyFont="1" applyFill="1" applyBorder="1" applyAlignment="1" applyProtection="1">
      <alignment horizontal="center" vertical="center"/>
      <protection/>
    </xf>
    <xf numFmtId="49" fontId="55" fillId="30" borderId="88" xfId="1172" applyFont="1" applyFill="1" applyBorder="1" applyAlignment="1" applyProtection="1">
      <alignment horizontal="right" vertical="center" indent="1"/>
      <protection/>
    </xf>
    <xf numFmtId="49" fontId="55" fillId="22" borderId="88" xfId="1172" applyFont="1" applyFill="1" applyBorder="1" applyAlignment="1" applyProtection="1">
      <alignment horizontal="left" vertical="center" wrapText="1"/>
      <protection locked="0"/>
    </xf>
    <xf numFmtId="49" fontId="55" fillId="22" borderId="87" xfId="1172" applyFont="1" applyFill="1" applyBorder="1" applyAlignment="1" applyProtection="1">
      <alignment horizontal="left" vertical="center" wrapText="1"/>
      <protection locked="0"/>
    </xf>
    <xf numFmtId="49" fontId="55" fillId="30" borderId="10" xfId="1172" applyFont="1" applyFill="1" applyBorder="1" applyAlignment="1" applyProtection="1">
      <alignment horizontal="right" vertical="center" indent="1"/>
      <protection/>
    </xf>
    <xf numFmtId="49" fontId="16" fillId="22" borderId="10" xfId="872" applyNumberFormat="1" applyFill="1" applyBorder="1" applyAlignment="1" applyProtection="1">
      <alignment horizontal="left" vertical="center" wrapText="1"/>
      <protection locked="0"/>
    </xf>
    <xf numFmtId="49" fontId="83" fillId="22" borderId="10" xfId="873" applyNumberFormat="1" applyFont="1" applyFill="1" applyBorder="1" applyAlignment="1" applyProtection="1">
      <alignment horizontal="left" vertical="center" wrapText="1"/>
      <protection locked="0"/>
    </xf>
    <xf numFmtId="49" fontId="83" fillId="22" borderId="86" xfId="873" applyNumberFormat="1" applyFont="1" applyFill="1" applyBorder="1" applyAlignment="1" applyProtection="1">
      <alignment horizontal="left" vertical="center" wrapText="1"/>
      <protection locked="0"/>
    </xf>
    <xf numFmtId="49" fontId="55" fillId="22" borderId="10" xfId="1172" applyFont="1" applyFill="1" applyBorder="1" applyAlignment="1" applyProtection="1">
      <alignment horizontal="left" vertical="center" wrapText="1"/>
      <protection locked="0"/>
    </xf>
    <xf numFmtId="49" fontId="55" fillId="22" borderId="86" xfId="1172" applyFont="1" applyFill="1" applyBorder="1" applyAlignment="1" applyProtection="1">
      <alignment horizontal="left" vertical="center" wrapText="1"/>
      <protection locked="0"/>
    </xf>
    <xf numFmtId="49" fontId="14" fillId="4" borderId="85" xfId="1168" applyFont="1" applyFill="1" applyBorder="1" applyAlignment="1" applyProtection="1">
      <alignment horizontal="center" vertical="center"/>
      <protection/>
    </xf>
    <xf numFmtId="49" fontId="14" fillId="4" borderId="84" xfId="1168" applyFont="1" applyFill="1" applyBorder="1" applyAlignment="1" applyProtection="1">
      <alignment horizontal="center" vertical="center"/>
      <protection/>
    </xf>
    <xf numFmtId="49" fontId="14" fillId="4" borderId="83" xfId="1168" applyFont="1" applyFill="1" applyBorder="1" applyAlignment="1" applyProtection="1">
      <alignment horizontal="center" vertical="center"/>
      <protection/>
    </xf>
    <xf numFmtId="0" fontId="63" fillId="0" borderId="0" xfId="1166" applyFont="1" applyBorder="1" applyAlignment="1">
      <alignment horizontal="left" wrapText="1"/>
      <protection/>
    </xf>
    <xf numFmtId="0" fontId="63" fillId="0" borderId="0" xfId="1166" applyFont="1" applyBorder="1" applyAlignment="1">
      <alignment horizontal="left"/>
      <protection/>
    </xf>
    <xf numFmtId="0" fontId="41" fillId="0" borderId="0" xfId="1171" applyFont="1" applyBorder="1" applyAlignment="1" applyProtection="1">
      <alignment horizontal="center" vertical="center" wrapText="1"/>
      <protection/>
    </xf>
    <xf numFmtId="0" fontId="14" fillId="30" borderId="38" xfId="1176" applyFont="1" applyFill="1" applyBorder="1" applyAlignment="1" applyProtection="1">
      <alignment horizontal="center" vertical="center" wrapText="1"/>
      <protection/>
    </xf>
    <xf numFmtId="0" fontId="14" fillId="30" borderId="40" xfId="1176" applyFont="1" applyFill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89" xfId="0" applyFont="1" applyFill="1" applyBorder="1" applyAlignment="1" applyProtection="1">
      <alignment horizontal="center" vertical="center" wrapText="1"/>
      <protection locked="0"/>
    </xf>
    <xf numFmtId="49" fontId="0" fillId="31" borderId="71" xfId="0" applyFont="1" applyFill="1" applyBorder="1" applyAlignment="1" applyProtection="1">
      <alignment horizontal="center" vertical="center" wrapText="1"/>
      <protection locked="0"/>
    </xf>
    <xf numFmtId="0" fontId="14" fillId="30" borderId="90" xfId="1181" applyNumberFormat="1" applyFont="1" applyFill="1" applyBorder="1" applyAlignment="1" applyProtection="1">
      <alignment horizontal="center" vertical="center" wrapText="1"/>
      <protection/>
    </xf>
    <xf numFmtId="0" fontId="14" fillId="30" borderId="91" xfId="1181" applyNumberFormat="1" applyFont="1" applyFill="1" applyBorder="1" applyAlignment="1" applyProtection="1">
      <alignment horizontal="center" vertical="center" wrapText="1"/>
      <protection/>
    </xf>
    <xf numFmtId="0" fontId="14" fillId="30" borderId="55" xfId="1181" applyNumberFormat="1" applyFont="1" applyFill="1" applyBorder="1" applyAlignment="1" applyProtection="1">
      <alignment horizontal="center" vertical="center" wrapText="1"/>
      <protection/>
    </xf>
    <xf numFmtId="0" fontId="14" fillId="30" borderId="60" xfId="1181" applyNumberFormat="1" applyFont="1" applyFill="1" applyBorder="1" applyAlignment="1" applyProtection="1">
      <alignment horizontal="center" vertical="center" wrapText="1"/>
      <protection/>
    </xf>
    <xf numFmtId="0" fontId="0" fillId="30" borderId="29" xfId="1176" applyFont="1" applyFill="1" applyBorder="1" applyAlignment="1" applyProtection="1">
      <alignment horizontal="center" vertical="center" wrapText="1"/>
      <protection/>
    </xf>
    <xf numFmtId="49" fontId="14" fillId="30" borderId="90" xfId="1181" applyNumberFormat="1" applyFont="1" applyFill="1" applyBorder="1" applyAlignment="1" applyProtection="1">
      <alignment horizontal="center" vertical="center" wrapText="1"/>
      <protection/>
    </xf>
    <xf numFmtId="49" fontId="14" fillId="30" borderId="91" xfId="1181" applyNumberFormat="1" applyFont="1" applyFill="1" applyBorder="1" applyAlignment="1" applyProtection="1">
      <alignment horizontal="center" vertical="center" wrapText="1"/>
      <protection/>
    </xf>
    <xf numFmtId="0" fontId="0" fillId="30" borderId="0" xfId="1176" applyFont="1" applyFill="1" applyBorder="1" applyAlignment="1" applyProtection="1">
      <alignment horizontal="right" vertical="center" wrapText="1"/>
      <protection/>
    </xf>
    <xf numFmtId="0" fontId="14" fillId="30" borderId="24" xfId="1176" applyFont="1" applyFill="1" applyBorder="1" applyAlignment="1" applyProtection="1">
      <alignment horizontal="center" vertical="center" wrapText="1"/>
      <protection/>
    </xf>
    <xf numFmtId="0" fontId="14" fillId="4" borderId="85" xfId="1176" applyFont="1" applyFill="1" applyBorder="1" applyAlignment="1" applyProtection="1">
      <alignment horizontal="center" vertical="center" wrapText="1"/>
      <protection/>
    </xf>
    <xf numFmtId="0" fontId="14" fillId="4" borderId="84" xfId="1176" applyFont="1" applyFill="1" applyBorder="1" applyAlignment="1" applyProtection="1">
      <alignment horizontal="center" vertical="center" wrapText="1"/>
      <protection/>
    </xf>
    <xf numFmtId="0" fontId="14" fillId="4" borderId="83" xfId="1176" applyFont="1" applyFill="1" applyBorder="1" applyAlignment="1" applyProtection="1">
      <alignment horizontal="center" vertical="center" wrapText="1"/>
      <protection/>
    </xf>
    <xf numFmtId="49" fontId="14" fillId="30" borderId="39" xfId="1181" applyNumberFormat="1" applyFont="1" applyFill="1" applyBorder="1" applyAlignment="1" applyProtection="1">
      <alignment horizontal="center" vertical="center" wrapText="1"/>
      <protection/>
    </xf>
    <xf numFmtId="49" fontId="14" fillId="30" borderId="74" xfId="1181" applyNumberFormat="1" applyFont="1" applyFill="1" applyBorder="1" applyAlignment="1" applyProtection="1">
      <alignment horizontal="center" vertical="center" wrapText="1"/>
      <protection/>
    </xf>
    <xf numFmtId="0" fontId="14" fillId="30" borderId="68" xfId="1181" applyNumberFormat="1" applyFont="1" applyFill="1" applyBorder="1" applyAlignment="1" applyProtection="1">
      <alignment horizontal="center" vertical="center" wrapText="1"/>
      <protection/>
    </xf>
    <xf numFmtId="0" fontId="14" fillId="30" borderId="69" xfId="1181" applyNumberFormat="1" applyFont="1" applyFill="1" applyBorder="1" applyAlignment="1" applyProtection="1">
      <alignment horizontal="center" vertical="center" wrapText="1"/>
      <protection/>
    </xf>
    <xf numFmtId="0" fontId="0" fillId="30" borderId="0" xfId="1171" applyFont="1" applyFill="1" applyBorder="1" applyAlignment="1" applyProtection="1">
      <alignment horizontal="center" vertical="center" wrapText="1"/>
      <protection/>
    </xf>
    <xf numFmtId="49" fontId="14" fillId="30" borderId="24" xfId="1181" applyNumberFormat="1" applyFont="1" applyFill="1" applyBorder="1" applyAlignment="1" applyProtection="1">
      <alignment horizontal="center" vertical="center" wrapText="1"/>
      <protection/>
    </xf>
    <xf numFmtId="0" fontId="56" fillId="30" borderId="92" xfId="1176" applyFont="1" applyFill="1" applyBorder="1" applyAlignment="1" applyProtection="1">
      <alignment horizontal="center" vertical="center" wrapText="1"/>
      <protection/>
    </xf>
    <xf numFmtId="0" fontId="56" fillId="30" borderId="93" xfId="1176" applyFont="1" applyFill="1" applyBorder="1" applyAlignment="1" applyProtection="1">
      <alignment horizontal="center" vertical="center" wrapText="1"/>
      <protection/>
    </xf>
    <xf numFmtId="0" fontId="56" fillId="30" borderId="94" xfId="1176" applyFont="1" applyFill="1" applyBorder="1" applyAlignment="1" applyProtection="1">
      <alignment horizontal="center" vertical="center" wrapText="1"/>
      <protection/>
    </xf>
    <xf numFmtId="0" fontId="55" fillId="30" borderId="95" xfId="1176" applyFont="1" applyFill="1" applyBorder="1" applyAlignment="1" applyProtection="1">
      <alignment horizontal="center" vertical="center" wrapText="1"/>
      <protection/>
    </xf>
    <xf numFmtId="0" fontId="55" fillId="30" borderId="96" xfId="1176" applyFont="1" applyFill="1" applyBorder="1" applyAlignment="1" applyProtection="1">
      <alignment horizontal="center" vertical="center" wrapText="1"/>
      <protection/>
    </xf>
    <xf numFmtId="0" fontId="55" fillId="30" borderId="97" xfId="1176" applyFont="1" applyFill="1" applyBorder="1" applyAlignment="1" applyProtection="1">
      <alignment horizontal="center" vertical="center" wrapText="1"/>
      <protection/>
    </xf>
    <xf numFmtId="0" fontId="55" fillId="30" borderId="98" xfId="1176" applyFont="1" applyFill="1" applyBorder="1" applyAlignment="1" applyProtection="1">
      <alignment horizontal="center" vertical="center" wrapText="1"/>
      <protection/>
    </xf>
    <xf numFmtId="49" fontId="55" fillId="30" borderId="97" xfId="1182" applyNumberFormat="1" applyFont="1" applyFill="1" applyBorder="1" applyAlignment="1" applyProtection="1">
      <alignment horizontal="center" vertical="center" wrapText="1"/>
      <protection/>
    </xf>
    <xf numFmtId="49" fontId="55" fillId="30" borderId="98" xfId="1182" applyNumberFormat="1" applyFont="1" applyFill="1" applyBorder="1" applyAlignment="1" applyProtection="1">
      <alignment horizontal="center" vertical="center" wrapText="1"/>
      <protection/>
    </xf>
    <xf numFmtId="49" fontId="55" fillId="30" borderId="95" xfId="1182" applyNumberFormat="1" applyFont="1" applyFill="1" applyBorder="1" applyAlignment="1" applyProtection="1">
      <alignment horizontal="center" vertical="center" wrapText="1"/>
      <protection/>
    </xf>
    <xf numFmtId="49" fontId="55" fillId="30" borderId="96" xfId="1182" applyNumberFormat="1" applyFont="1" applyFill="1" applyBorder="1" applyAlignment="1" applyProtection="1">
      <alignment horizontal="center" vertical="center" wrapText="1"/>
      <protection/>
    </xf>
    <xf numFmtId="0" fontId="22" fillId="30" borderId="79" xfId="872" applyNumberFormat="1" applyFont="1" applyFill="1" applyBorder="1" applyAlignment="1" applyProtection="1">
      <alignment horizontal="left" vertical="center" wrapText="1"/>
      <protection/>
    </xf>
    <xf numFmtId="0" fontId="14" fillId="4" borderId="51" xfId="0" applyNumberFormat="1" applyFont="1" applyFill="1" applyBorder="1" applyAlignment="1" applyProtection="1">
      <alignment horizontal="center" vertical="center" wrapText="1"/>
      <protection/>
    </xf>
    <xf numFmtId="0" fontId="14" fillId="4" borderId="52" xfId="0" applyNumberFormat="1" applyFont="1" applyFill="1" applyBorder="1" applyAlignment="1" applyProtection="1">
      <alignment horizontal="center" vertical="center" wrapText="1"/>
      <protection/>
    </xf>
    <xf numFmtId="0" fontId="14" fillId="4" borderId="53" xfId="0" applyNumberFormat="1" applyFont="1" applyFill="1" applyBorder="1" applyAlignment="1" applyProtection="1">
      <alignment horizontal="center" vertical="center" wrapText="1"/>
      <protection/>
    </xf>
    <xf numFmtId="0" fontId="0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4" borderId="50" xfId="0" applyNumberFormat="1" applyFont="1" applyFill="1" applyBorder="1" applyAlignment="1" applyProtection="1">
      <alignment horizontal="center"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89" xfId="0" applyNumberFormat="1" applyFont="1" applyFill="1" applyBorder="1" applyAlignment="1" applyProtection="1">
      <alignment horizontal="left" vertical="center" indent="1"/>
      <protection/>
    </xf>
    <xf numFmtId="49" fontId="0" fillId="30" borderId="71" xfId="0" applyNumberFormat="1" applyFont="1" applyFill="1" applyBorder="1" applyAlignment="1" applyProtection="1">
      <alignment horizontal="left" vertical="center" indent="1"/>
      <protection/>
    </xf>
    <xf numFmtId="49" fontId="0" fillId="31" borderId="26" xfId="0" applyFont="1" applyFill="1" applyBorder="1" applyAlignment="1" applyProtection="1">
      <alignment horizontal="left" vertical="center" wrapText="1" indent="2"/>
      <protection locked="0"/>
    </xf>
    <xf numFmtId="49" fontId="0" fillId="31" borderId="89" xfId="0" applyFont="1" applyFill="1" applyBorder="1" applyAlignment="1" applyProtection="1">
      <alignment horizontal="left" vertical="center" wrapText="1" indent="2"/>
      <protection locked="0"/>
    </xf>
    <xf numFmtId="49" fontId="17" fillId="31" borderId="71" xfId="0" applyFont="1" applyFill="1" applyBorder="1" applyAlignment="1" applyProtection="1">
      <alignment vertical="top"/>
      <protection locked="0"/>
    </xf>
    <xf numFmtId="49" fontId="14" fillId="30" borderId="26" xfId="0" applyNumberFormat="1" applyFont="1" applyFill="1" applyBorder="1" applyAlignment="1" applyProtection="1">
      <alignment horizontal="left" vertical="center" indent="1"/>
      <protection/>
    </xf>
    <xf numFmtId="49" fontId="14" fillId="30" borderId="89" xfId="0" applyNumberFormat="1" applyFont="1" applyFill="1" applyBorder="1" applyAlignment="1" applyProtection="1">
      <alignment horizontal="left" vertical="center" indent="1"/>
      <protection/>
    </xf>
    <xf numFmtId="49" fontId="14" fillId="30" borderId="71" xfId="0" applyNumberFormat="1" applyFont="1" applyFill="1" applyBorder="1" applyAlignment="1" applyProtection="1">
      <alignment horizontal="left" vertical="center" indent="1"/>
      <protection/>
    </xf>
    <xf numFmtId="49" fontId="14" fillId="30" borderId="89" xfId="0" applyFont="1" applyFill="1" applyBorder="1" applyAlignment="1" applyProtection="1">
      <alignment horizontal="left" vertical="center" wrapText="1" indent="2"/>
      <protection/>
    </xf>
    <xf numFmtId="49" fontId="42" fillId="30" borderId="89" xfId="0" applyFont="1" applyFill="1" applyBorder="1" applyAlignment="1" applyProtection="1">
      <alignment vertical="top"/>
      <protection/>
    </xf>
    <xf numFmtId="49" fontId="14" fillId="0" borderId="14" xfId="0" applyFont="1" applyFill="1" applyBorder="1" applyAlignment="1" applyProtection="1">
      <alignment horizontal="left" vertical="center" wrapText="1"/>
      <protection/>
    </xf>
    <xf numFmtId="0" fontId="0" fillId="31" borderId="38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72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14" xfId="0" applyNumberFormat="1" applyFont="1" applyFill="1" applyBorder="1" applyAlignment="1" applyProtection="1">
      <alignment horizontal="left" vertical="center" indent="1"/>
      <protection/>
    </xf>
    <xf numFmtId="0" fontId="0" fillId="31" borderId="26" xfId="0" applyNumberFormat="1" applyFont="1" applyFill="1" applyBorder="1" applyAlignment="1" applyProtection="1">
      <alignment horizontal="left" vertical="center" wrapText="1" indent="1"/>
      <protection locked="0"/>
    </xf>
    <xf numFmtId="0" fontId="0" fillId="31" borderId="71" xfId="0" applyNumberFormat="1" applyFont="1" applyFill="1" applyBorder="1" applyAlignment="1" applyProtection="1">
      <alignment horizontal="left" vertical="center" wrapText="1" indent="1"/>
      <protection locked="0"/>
    </xf>
    <xf numFmtId="0" fontId="14" fillId="30" borderId="24" xfId="0" applyNumberFormat="1" applyFont="1" applyFill="1" applyBorder="1" applyAlignment="1" applyProtection="1">
      <alignment horizontal="center" vertical="center" wrapText="1"/>
      <protection/>
    </xf>
    <xf numFmtId="0" fontId="22" fillId="36" borderId="39" xfId="872" applyFont="1" applyFill="1" applyBorder="1" applyAlignment="1" applyProtection="1">
      <alignment horizontal="center" vertical="center" wrapText="1"/>
      <protection/>
    </xf>
    <xf numFmtId="0" fontId="22" fillId="36" borderId="44" xfId="872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 indent="2"/>
      <protection/>
    </xf>
    <xf numFmtId="0" fontId="14" fillId="0" borderId="14" xfId="0" applyNumberFormat="1" applyFont="1" applyFill="1" applyBorder="1" applyAlignment="1" applyProtection="1">
      <alignment vertical="center" wrapText="1"/>
      <protection/>
    </xf>
    <xf numFmtId="0" fontId="0" fillId="30" borderId="38" xfId="0" applyNumberFormat="1" applyFont="1" applyFill="1" applyBorder="1" applyAlignment="1" applyProtection="1">
      <alignment horizontal="left" vertical="center" wrapText="1" indent="1"/>
      <protection/>
    </xf>
    <xf numFmtId="0" fontId="0" fillId="30" borderId="72" xfId="0" applyNumberFormat="1" applyFont="1" applyFill="1" applyBorder="1" applyAlignment="1" applyProtection="1">
      <alignment horizontal="left" vertical="center" wrapText="1" indent="1"/>
      <protection/>
    </xf>
    <xf numFmtId="49" fontId="60" fillId="30" borderId="37" xfId="0" applyNumberFormat="1" applyFont="1" applyFill="1" applyBorder="1" applyAlignment="1" applyProtection="1">
      <alignment horizontal="center" vertical="center" wrapText="1"/>
      <protection/>
    </xf>
    <xf numFmtId="49" fontId="0" fillId="30" borderId="26" xfId="0" applyNumberFormat="1" applyFont="1" applyFill="1" applyBorder="1" applyAlignment="1" applyProtection="1">
      <alignment horizontal="left" vertical="center" indent="1"/>
      <protection/>
    </xf>
    <xf numFmtId="49" fontId="0" fillId="30" borderId="71" xfId="0" applyNumberFormat="1" applyFont="1" applyFill="1" applyBorder="1" applyAlignment="1" applyProtection="1">
      <alignment horizontal="left" vertical="center" indent="1"/>
      <protection/>
    </xf>
    <xf numFmtId="0" fontId="14" fillId="0" borderId="38" xfId="0" applyNumberFormat="1" applyFont="1" applyFill="1" applyBorder="1" applyAlignment="1" applyProtection="1">
      <alignment vertical="center" wrapText="1"/>
      <protection/>
    </xf>
    <xf numFmtId="0" fontId="14" fillId="0" borderId="72" xfId="0" applyNumberFormat="1" applyFont="1" applyFill="1" applyBorder="1" applyAlignment="1" applyProtection="1">
      <alignment vertical="center" wrapText="1"/>
      <protection/>
    </xf>
    <xf numFmtId="0" fontId="14" fillId="30" borderId="14" xfId="0" applyNumberFormat="1" applyFont="1" applyFill="1" applyBorder="1" applyAlignment="1" applyProtection="1">
      <alignment vertical="center" wrapText="1"/>
      <protection/>
    </xf>
    <xf numFmtId="0" fontId="14" fillId="30" borderId="0" xfId="0" applyNumberFormat="1" applyFont="1" applyFill="1" applyBorder="1" applyAlignment="1" applyProtection="1">
      <alignment horizontal="left" vertical="center" wrapText="1"/>
      <protection/>
    </xf>
    <xf numFmtId="49" fontId="0" fillId="22" borderId="14" xfId="0" applyNumberFormat="1" applyFont="1" applyFill="1" applyBorder="1" applyAlignment="1" applyProtection="1">
      <alignment horizontal="left" vertical="center" wrapText="1" indent="2"/>
      <protection locked="0"/>
    </xf>
    <xf numFmtId="0" fontId="14" fillId="30" borderId="49" xfId="0" applyNumberFormat="1" applyFont="1" applyFill="1" applyBorder="1" applyAlignment="1" applyProtection="1">
      <alignment horizontal="left" vertical="center" wrapText="1"/>
      <protection/>
    </xf>
    <xf numFmtId="0" fontId="0" fillId="30" borderId="14" xfId="0" applyNumberFormat="1" applyFont="1" applyFill="1" applyBorder="1" applyAlignment="1" applyProtection="1">
      <alignment horizontal="left" vertical="center" wrapText="1"/>
      <protection/>
    </xf>
    <xf numFmtId="49" fontId="0" fillId="30" borderId="54" xfId="0" applyNumberFormat="1" applyFont="1" applyFill="1" applyBorder="1" applyAlignment="1" applyProtection="1">
      <alignment horizontal="left" vertical="center" indent="1"/>
      <protection/>
    </xf>
    <xf numFmtId="49" fontId="0" fillId="30" borderId="14" xfId="0" applyNumberFormat="1" applyFont="1" applyFill="1" applyBorder="1" applyAlignment="1" applyProtection="1">
      <alignment horizontal="left" vertical="center" wrapText="1" indent="2"/>
      <protection/>
    </xf>
    <xf numFmtId="0" fontId="60" fillId="30" borderId="37" xfId="0" applyNumberFormat="1" applyFont="1" applyFill="1" applyBorder="1" applyAlignment="1" applyProtection="1">
      <alignment horizontal="center" vertical="center" wrapText="1"/>
      <protection/>
    </xf>
    <xf numFmtId="0" fontId="0" fillId="30" borderId="6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Border="1" applyAlignment="1" applyProtection="1">
      <alignment horizontal="center" vertical="top" wrapText="1"/>
      <protection/>
    </xf>
    <xf numFmtId="0" fontId="14" fillId="4" borderId="51" xfId="0" applyNumberFormat="1" applyFont="1" applyFill="1" applyBorder="1" applyAlignment="1" applyProtection="1">
      <alignment horizontal="center" vertical="center"/>
      <protection/>
    </xf>
    <xf numFmtId="0" fontId="14" fillId="4" borderId="52" xfId="0" applyNumberFormat="1" applyFont="1" applyFill="1" applyBorder="1" applyAlignment="1" applyProtection="1">
      <alignment horizontal="center" vertical="center"/>
      <protection/>
    </xf>
    <xf numFmtId="0" fontId="14" fillId="4" borderId="53" xfId="0" applyNumberFormat="1" applyFont="1" applyFill="1" applyBorder="1" applyAlignment="1" applyProtection="1">
      <alignment horizontal="center" vertical="center"/>
      <protection/>
    </xf>
    <xf numFmtId="0" fontId="0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0" fillId="4" borderId="50" xfId="0" applyNumberFormat="1" applyFont="1" applyFill="1" applyBorder="1" applyAlignment="1" applyProtection="1">
      <alignment horizontal="center" vertical="center"/>
      <protection/>
    </xf>
    <xf numFmtId="0" fontId="14" fillId="0" borderId="85" xfId="0" applyNumberFormat="1" applyFont="1" applyFill="1" applyBorder="1" applyAlignment="1" applyProtection="1">
      <alignment horizontal="center" vertical="center" wrapText="1"/>
      <protection/>
    </xf>
    <xf numFmtId="0" fontId="14" fillId="0" borderId="84" xfId="0" applyNumberFormat="1" applyFont="1" applyFill="1" applyBorder="1" applyAlignment="1" applyProtection="1">
      <alignment horizontal="center" vertical="center" wrapText="1"/>
      <protection/>
    </xf>
    <xf numFmtId="0" fontId="14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5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86" xfId="0" applyNumberFormat="1" applyBorder="1" applyAlignment="1" applyProtection="1">
      <alignment/>
      <protection/>
    </xf>
    <xf numFmtId="0" fontId="14" fillId="4" borderId="51" xfId="1160" applyFont="1" applyFill="1" applyBorder="1" applyAlignment="1" applyProtection="1">
      <alignment horizontal="center" vertical="center"/>
      <protection/>
    </xf>
    <xf numFmtId="0" fontId="14" fillId="4" borderId="52" xfId="1160" applyFont="1" applyFill="1" applyBorder="1" applyAlignment="1" applyProtection="1">
      <alignment horizontal="center" vertical="center"/>
      <protection/>
    </xf>
    <xf numFmtId="0" fontId="14" fillId="4" borderId="53" xfId="1160" applyFont="1" applyFill="1" applyBorder="1" applyAlignment="1" applyProtection="1">
      <alignment horizontal="center" vertical="center"/>
      <protection/>
    </xf>
    <xf numFmtId="0" fontId="0" fillId="4" borderId="47" xfId="1160" applyFont="1" applyFill="1" applyBorder="1" applyAlignment="1" applyProtection="1">
      <alignment horizontal="center" vertical="center"/>
      <protection/>
    </xf>
    <xf numFmtId="0" fontId="0" fillId="4" borderId="48" xfId="1160" applyFont="1" applyFill="1" applyBorder="1" applyAlignment="1" applyProtection="1">
      <alignment horizontal="center" vertical="center"/>
      <protection/>
    </xf>
    <xf numFmtId="0" fontId="0" fillId="4" borderId="50" xfId="1160" applyFont="1" applyFill="1" applyBorder="1" applyAlignment="1" applyProtection="1">
      <alignment horizontal="center" vertical="center"/>
      <protection/>
    </xf>
    <xf numFmtId="49" fontId="0" fillId="31" borderId="14" xfId="0" applyNumberFormat="1" applyFont="1" applyFill="1" applyBorder="1" applyAlignment="1" applyProtection="1">
      <alignment horizontal="left" vertical="center" wrapText="1" indent="2"/>
      <protection locked="0"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1" xfId="0" applyFill="1" applyBorder="1" applyAlignment="1" applyProtection="1">
      <alignment horizontal="center" vertical="center" wrapText="1"/>
      <protection locked="0"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3" xfId="872" applyNumberFormat="1" applyFont="1" applyFill="1" applyBorder="1" applyAlignment="1" applyProtection="1">
      <alignment horizontal="center" vertical="center" wrapText="1"/>
      <protection/>
    </xf>
    <xf numFmtId="49" fontId="17" fillId="3" borderId="16" xfId="1169" applyNumberFormat="1" applyFont="1" applyFill="1" applyBorder="1" applyAlignment="1" applyProtection="1">
      <alignment horizontal="center" vertical="center" wrapText="1"/>
      <protection/>
    </xf>
    <xf numFmtId="49" fontId="17" fillId="3" borderId="27" xfId="1169" applyNumberFormat="1" applyFont="1" applyFill="1" applyBorder="1" applyAlignment="1" applyProtection="1">
      <alignment horizontal="center" vertical="center" wrapText="1"/>
      <protection/>
    </xf>
    <xf numFmtId="49" fontId="17" fillId="3" borderId="99" xfId="1169" applyNumberFormat="1" applyFont="1" applyFill="1" applyBorder="1" applyAlignment="1" applyProtection="1">
      <alignment horizontal="center" vertical="center" wrapText="1"/>
      <protection/>
    </xf>
    <xf numFmtId="49" fontId="0" fillId="22" borderId="38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24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9" applyNumberFormat="1" applyFont="1" applyFill="1" applyBorder="1" applyAlignment="1" applyProtection="1">
      <alignment horizontal="center" vertical="center" wrapText="1"/>
      <protection locked="0"/>
    </xf>
    <xf numFmtId="0" fontId="17" fillId="22" borderId="38" xfId="1169" applyNumberFormat="1" applyFont="1" applyFill="1" applyBorder="1" applyAlignment="1" applyProtection="1">
      <alignment horizontal="left" vertical="center" wrapText="1"/>
      <protection locked="0"/>
    </xf>
    <xf numFmtId="0" fontId="17" fillId="22" borderId="31" xfId="1169" applyNumberFormat="1" applyFont="1" applyFill="1" applyBorder="1" applyAlignment="1" applyProtection="1">
      <alignment horizontal="left" vertical="center" wrapText="1"/>
      <protection locked="0"/>
    </xf>
    <xf numFmtId="0" fontId="17" fillId="22" borderId="40" xfId="1169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9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9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9" applyNumberFormat="1" applyFont="1" applyFill="1" applyBorder="1" applyAlignment="1" applyProtection="1">
      <alignment horizontal="center" vertical="center" wrapText="1"/>
      <protection/>
    </xf>
    <xf numFmtId="49" fontId="17" fillId="3" borderId="100" xfId="1169" applyNumberFormat="1" applyFont="1" applyFill="1" applyBorder="1" applyAlignment="1" applyProtection="1">
      <alignment horizontal="center" vertical="center" wrapText="1"/>
      <protection/>
    </xf>
    <xf numFmtId="49" fontId="17" fillId="3" borderId="101" xfId="1169" applyNumberFormat="1" applyFont="1" applyFill="1" applyBorder="1" applyAlignment="1" applyProtection="1">
      <alignment horizontal="center" vertical="center" wrapText="1"/>
      <protection/>
    </xf>
    <xf numFmtId="49" fontId="0" fillId="30" borderId="14" xfId="1169" applyNumberFormat="1" applyFont="1" applyFill="1" applyBorder="1" applyAlignment="1" applyProtection="1">
      <alignment horizontal="center" vertical="center" wrapText="1"/>
      <protection/>
    </xf>
    <xf numFmtId="49" fontId="0" fillId="30" borderId="18" xfId="1169" applyNumberFormat="1" applyFont="1" applyFill="1" applyBorder="1" applyAlignment="1" applyProtection="1">
      <alignment horizontal="center" vertical="center" wrapText="1"/>
      <protection/>
    </xf>
    <xf numFmtId="49" fontId="17" fillId="22" borderId="38" xfId="1169" applyNumberFormat="1" applyFont="1" applyFill="1" applyBorder="1" applyAlignment="1" applyProtection="1">
      <alignment horizontal="center" vertical="center" wrapText="1"/>
      <protection locked="0"/>
    </xf>
    <xf numFmtId="49" fontId="17" fillId="22" borderId="31" xfId="1169" applyNumberFormat="1" applyFont="1" applyFill="1" applyBorder="1" applyAlignment="1" applyProtection="1">
      <alignment horizontal="center" vertical="center" wrapText="1"/>
      <protection locked="0"/>
    </xf>
    <xf numFmtId="49" fontId="17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17" fillId="0" borderId="38" xfId="1169" applyNumberFormat="1" applyFont="1" applyBorder="1" applyAlignment="1" applyProtection="1">
      <alignment horizontal="center" vertical="center" wrapText="1"/>
      <protection/>
    </xf>
    <xf numFmtId="49" fontId="17" fillId="0" borderId="31" xfId="1169" applyNumberFormat="1" applyFont="1" applyBorder="1" applyAlignment="1" applyProtection="1">
      <alignment horizontal="center" vertical="center" wrapText="1"/>
      <protection/>
    </xf>
    <xf numFmtId="49" fontId="17" fillId="0" borderId="40" xfId="1169" applyNumberFormat="1" applyFont="1" applyBorder="1" applyAlignment="1" applyProtection="1">
      <alignment horizontal="center" vertical="center" wrapText="1"/>
      <protection/>
    </xf>
    <xf numFmtId="0" fontId="0" fillId="22" borderId="38" xfId="1169" applyNumberFormat="1" applyFont="1" applyFill="1" applyBorder="1" applyAlignment="1" applyProtection="1">
      <alignment horizontal="center" vertical="center" wrapText="1"/>
      <protection locked="0"/>
    </xf>
    <xf numFmtId="0" fontId="0" fillId="22" borderId="31" xfId="1169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3" xfId="1169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73" xfId="1169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9" applyNumberFormat="1" applyFont="1" applyBorder="1" applyAlignment="1" applyProtection="1">
      <alignment horizontal="center" vertical="center" wrapText="1"/>
      <protection/>
    </xf>
    <xf numFmtId="49" fontId="14" fillId="0" borderId="99" xfId="1169" applyNumberFormat="1" applyFont="1" applyBorder="1" applyAlignment="1" applyProtection="1">
      <alignment horizontal="center" vertical="center" wrapText="1"/>
      <protection/>
    </xf>
    <xf numFmtId="49" fontId="17" fillId="0" borderId="14" xfId="1169" applyNumberFormat="1" applyFont="1" applyBorder="1" applyAlignment="1" applyProtection="1">
      <alignment horizontal="center" vertical="center" wrapText="1"/>
      <protection/>
    </xf>
    <xf numFmtId="49" fontId="0" fillId="3" borderId="16" xfId="1169" applyNumberFormat="1" applyFont="1" applyFill="1" applyBorder="1" applyAlignment="1" applyProtection="1">
      <alignment horizontal="center" vertical="center" wrapText="1"/>
      <protection/>
    </xf>
    <xf numFmtId="49" fontId="0" fillId="3" borderId="27" xfId="1169" applyNumberFormat="1" applyFont="1" applyFill="1" applyBorder="1" applyAlignment="1" applyProtection="1">
      <alignment horizontal="center" vertical="center" wrapText="1"/>
      <protection/>
    </xf>
    <xf numFmtId="49" fontId="0" fillId="3" borderId="99" xfId="1169" applyNumberFormat="1" applyFont="1" applyFill="1" applyBorder="1" applyAlignment="1" applyProtection="1">
      <alignment horizontal="center" vertical="center" wrapText="1"/>
      <protection/>
    </xf>
    <xf numFmtId="49" fontId="0" fillId="31" borderId="14" xfId="1169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9" applyNumberFormat="1" applyFont="1" applyFill="1" applyBorder="1" applyAlignment="1" applyProtection="1">
      <alignment horizontal="center" vertical="center" wrapText="1"/>
      <protection locked="0"/>
    </xf>
    <xf numFmtId="49" fontId="14" fillId="8" borderId="38" xfId="1169" applyNumberFormat="1" applyFont="1" applyFill="1" applyBorder="1" applyAlignment="1" applyProtection="1">
      <alignment horizontal="center" vertical="center" wrapText="1"/>
      <protection/>
    </xf>
    <xf numFmtId="49" fontId="14" fillId="8" borderId="31" xfId="1169" applyNumberFormat="1" applyFont="1" applyFill="1" applyBorder="1" applyAlignment="1" applyProtection="1">
      <alignment horizontal="center" vertical="center" wrapText="1"/>
      <protection/>
    </xf>
    <xf numFmtId="49" fontId="14" fillId="8" borderId="72" xfId="1169" applyNumberFormat="1" applyFont="1" applyFill="1" applyBorder="1" applyAlignment="1" applyProtection="1">
      <alignment horizontal="center" vertical="center" wrapText="1"/>
      <protection/>
    </xf>
  </cellXfs>
  <cellStyles count="137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BALANCE.VODOSN.2008YEAR_JKK.33.VS.1.77" xfId="1158"/>
    <cellStyle name="Обычный_EE.RGEN.2.73 (17.11.2009)" xfId="1159"/>
    <cellStyle name="Обычный_Forma_1" xfId="1160"/>
    <cellStyle name="Обычный_Forma_3" xfId="1161"/>
    <cellStyle name="Обычный_Forma_3_Книга2" xfId="1162"/>
    <cellStyle name="Обычный_Forma_5" xfId="1163"/>
    <cellStyle name="Обычный_Forma_5_Книга2" xfId="1164"/>
    <cellStyle name="Обычный_JKH.OPEN.INFO.PRICE.VO_v4.0(10.02.11)" xfId="1165"/>
    <cellStyle name="Обычный_KRU.TARIFF.TE.FACT(v0.5)_import_02.02" xfId="1166"/>
    <cellStyle name="Обычный_OREP.JKH.POD.2010YEAR(v1.0)" xfId="1167"/>
    <cellStyle name="Обычный_OREP.JKH.POD.2010YEAR(v1.1)" xfId="1168"/>
    <cellStyle name="Обычный_POTR.EE(+PASPORT)" xfId="1169"/>
    <cellStyle name="Обычный_PREDEL.JKH.2010(v1.3)" xfId="1170"/>
    <cellStyle name="Обычный_PRIL1.ELECTR" xfId="1171"/>
    <cellStyle name="Обычный_PRIL4.JKU.7.28(04.03.2009)" xfId="1172"/>
    <cellStyle name="Обычный_reest_org" xfId="1173"/>
    <cellStyle name="Обычный_TEHSHEET" xfId="1174"/>
    <cellStyle name="Обычный_TR.TARIFF.AUTO.P.M.2.16" xfId="1175"/>
    <cellStyle name="Обычный_ЖКУ_проект3" xfId="1176"/>
    <cellStyle name="Обычный_Карта РФ" xfId="1177"/>
    <cellStyle name="Обычный_Книга2" xfId="1178"/>
    <cellStyle name="Обычный_Котёл Сбыты" xfId="1179"/>
    <cellStyle name="Обычный_Мониторинг инвестиций" xfId="1180"/>
    <cellStyle name="Обычный_форма 1 водопровод для орг" xfId="1181"/>
    <cellStyle name="Обычный_форма 1 водопровод для орг_CALC.KV.4.78(v1.0)" xfId="1182"/>
    <cellStyle name="Обычный_Форма 22 ЖКХ" xfId="1183"/>
    <cellStyle name="Обычный_ХВС показатели" xfId="1184"/>
    <cellStyle name="Обычный_ХВС характеристики" xfId="1185"/>
    <cellStyle name="Followed Hyperlink" xfId="1186"/>
    <cellStyle name="Плохой" xfId="1187"/>
    <cellStyle name="Плохой 2" xfId="1188"/>
    <cellStyle name="Плохой 2 2" xfId="1189"/>
    <cellStyle name="Плохой 3" xfId="1190"/>
    <cellStyle name="Плохой 3 2" xfId="1191"/>
    <cellStyle name="Плохой 4" xfId="1192"/>
    <cellStyle name="Плохой 4 2" xfId="1193"/>
    <cellStyle name="Плохой 5" xfId="1194"/>
    <cellStyle name="Плохой 5 2" xfId="1195"/>
    <cellStyle name="Плохой 6" xfId="1196"/>
    <cellStyle name="Плохой 6 2" xfId="1197"/>
    <cellStyle name="Плохой 7" xfId="1198"/>
    <cellStyle name="Плохой 7 2" xfId="1199"/>
    <cellStyle name="Плохой 8" xfId="1200"/>
    <cellStyle name="Плохой 8 2" xfId="1201"/>
    <cellStyle name="Плохой 9" xfId="1202"/>
    <cellStyle name="Плохой 9 2" xfId="1203"/>
    <cellStyle name="По центру с переносом" xfId="1204"/>
    <cellStyle name="По ширине с переносом" xfId="1205"/>
    <cellStyle name="Поле ввода" xfId="1206"/>
    <cellStyle name="Пояснение" xfId="1207"/>
    <cellStyle name="Пояснение 2" xfId="1208"/>
    <cellStyle name="Пояснение 2 2" xfId="1209"/>
    <cellStyle name="Пояснение 3" xfId="1210"/>
    <cellStyle name="Пояснение 3 2" xfId="1211"/>
    <cellStyle name="Пояснение 4" xfId="1212"/>
    <cellStyle name="Пояснение 4 2" xfId="1213"/>
    <cellStyle name="Пояснение 5" xfId="1214"/>
    <cellStyle name="Пояснение 5 2" xfId="1215"/>
    <cellStyle name="Пояснение 6" xfId="1216"/>
    <cellStyle name="Пояснение 6 2" xfId="1217"/>
    <cellStyle name="Пояснение 7" xfId="1218"/>
    <cellStyle name="Пояснение 7 2" xfId="1219"/>
    <cellStyle name="Пояснение 8" xfId="1220"/>
    <cellStyle name="Пояснение 8 2" xfId="1221"/>
    <cellStyle name="Пояснение 9" xfId="1222"/>
    <cellStyle name="Пояснение 9 2" xfId="1223"/>
    <cellStyle name="Примечание" xfId="1224"/>
    <cellStyle name="Примечание 10" xfId="1225"/>
    <cellStyle name="Примечание 10 2" xfId="1226"/>
    <cellStyle name="Примечание 10_46EE.2011(v1.0)" xfId="1227"/>
    <cellStyle name="Примечание 11" xfId="1228"/>
    <cellStyle name="Примечание 11 2" xfId="1229"/>
    <cellStyle name="Примечание 11_46EE.2011(v1.0)" xfId="1230"/>
    <cellStyle name="Примечание 12" xfId="1231"/>
    <cellStyle name="Примечание 12 2" xfId="1232"/>
    <cellStyle name="Примечание 12_46EE.2011(v1.0)" xfId="1233"/>
    <cellStyle name="Примечание 2" xfId="1234"/>
    <cellStyle name="Примечание 2 2" xfId="1235"/>
    <cellStyle name="Примечание 2 3" xfId="1236"/>
    <cellStyle name="Примечание 2 4" xfId="1237"/>
    <cellStyle name="Примечание 2 5" xfId="1238"/>
    <cellStyle name="Примечание 2 6" xfId="1239"/>
    <cellStyle name="Примечание 2 7" xfId="1240"/>
    <cellStyle name="Примечание 2 8" xfId="1241"/>
    <cellStyle name="Примечание 2_46EE.2011(v1.0)" xfId="1242"/>
    <cellStyle name="Примечание 3" xfId="1243"/>
    <cellStyle name="Примечание 3 2" xfId="1244"/>
    <cellStyle name="Примечание 3 3" xfId="1245"/>
    <cellStyle name="Примечание 3 4" xfId="1246"/>
    <cellStyle name="Примечание 3 5" xfId="1247"/>
    <cellStyle name="Примечание 3 6" xfId="1248"/>
    <cellStyle name="Примечание 3 7" xfId="1249"/>
    <cellStyle name="Примечание 3 8" xfId="1250"/>
    <cellStyle name="Примечание 3_46EE.2011(v1.0)" xfId="1251"/>
    <cellStyle name="Примечание 4" xfId="1252"/>
    <cellStyle name="Примечание 4 2" xfId="1253"/>
    <cellStyle name="Примечание 4 3" xfId="1254"/>
    <cellStyle name="Примечание 4 4" xfId="1255"/>
    <cellStyle name="Примечание 4 5" xfId="1256"/>
    <cellStyle name="Примечание 4 6" xfId="1257"/>
    <cellStyle name="Примечание 4 7" xfId="1258"/>
    <cellStyle name="Примечание 4 8" xfId="1259"/>
    <cellStyle name="Примечание 4_46EE.2011(v1.0)" xfId="1260"/>
    <cellStyle name="Примечание 5" xfId="1261"/>
    <cellStyle name="Примечание 5 2" xfId="1262"/>
    <cellStyle name="Примечание 5 3" xfId="1263"/>
    <cellStyle name="Примечание 5 4" xfId="1264"/>
    <cellStyle name="Примечание 5 5" xfId="1265"/>
    <cellStyle name="Примечание 5 6" xfId="1266"/>
    <cellStyle name="Примечание 5 7" xfId="1267"/>
    <cellStyle name="Примечание 5 8" xfId="1268"/>
    <cellStyle name="Примечание 5_46EE.2011(v1.0)" xfId="1269"/>
    <cellStyle name="Примечание 6" xfId="1270"/>
    <cellStyle name="Примечание 6 2" xfId="1271"/>
    <cellStyle name="Примечание 6_46EE.2011(v1.0)" xfId="1272"/>
    <cellStyle name="Примечание 7" xfId="1273"/>
    <cellStyle name="Примечание 7 2" xfId="1274"/>
    <cellStyle name="Примечание 7_46EE.2011(v1.0)" xfId="1275"/>
    <cellStyle name="Примечание 8" xfId="1276"/>
    <cellStyle name="Примечание 8 2" xfId="1277"/>
    <cellStyle name="Примечание 8_46EE.2011(v1.0)" xfId="1278"/>
    <cellStyle name="Примечание 9" xfId="1279"/>
    <cellStyle name="Примечание 9 2" xfId="1280"/>
    <cellStyle name="Примечание 9_46EE.2011(v1.0)" xfId="1281"/>
    <cellStyle name="Percent" xfId="1282"/>
    <cellStyle name="Процентный 2" xfId="1283"/>
    <cellStyle name="Процентный 2 2" xfId="1284"/>
    <cellStyle name="Процентный 2 3" xfId="1285"/>
    <cellStyle name="Процентный 3" xfId="1286"/>
    <cellStyle name="Процентный 4" xfId="1287"/>
    <cellStyle name="Связанная ячейка" xfId="1288"/>
    <cellStyle name="Связанная ячейка 2" xfId="1289"/>
    <cellStyle name="Связанная ячейка 2 2" xfId="1290"/>
    <cellStyle name="Связанная ячейка 2_46EE.2011(v1.0)" xfId="1291"/>
    <cellStyle name="Связанная ячейка 3" xfId="1292"/>
    <cellStyle name="Связанная ячейка 3 2" xfId="1293"/>
    <cellStyle name="Связанная ячейка 3_46EE.2011(v1.0)" xfId="1294"/>
    <cellStyle name="Связанная ячейка 4" xfId="1295"/>
    <cellStyle name="Связанная ячейка 4 2" xfId="1296"/>
    <cellStyle name="Связанная ячейка 4_46EE.2011(v1.0)" xfId="1297"/>
    <cellStyle name="Связанная ячейка 5" xfId="1298"/>
    <cellStyle name="Связанная ячейка 5 2" xfId="1299"/>
    <cellStyle name="Связанная ячейка 5_46EE.2011(v1.0)" xfId="1300"/>
    <cellStyle name="Связанная ячейка 6" xfId="1301"/>
    <cellStyle name="Связанная ячейка 6 2" xfId="1302"/>
    <cellStyle name="Связанная ячейка 6_46EE.2011(v1.0)" xfId="1303"/>
    <cellStyle name="Связанная ячейка 7" xfId="1304"/>
    <cellStyle name="Связанная ячейка 7 2" xfId="1305"/>
    <cellStyle name="Связанная ячейка 7_46EE.2011(v1.0)" xfId="1306"/>
    <cellStyle name="Связанная ячейка 8" xfId="1307"/>
    <cellStyle name="Связанная ячейка 8 2" xfId="1308"/>
    <cellStyle name="Связанная ячейка 8_46EE.2011(v1.0)" xfId="1309"/>
    <cellStyle name="Связанная ячейка 9" xfId="1310"/>
    <cellStyle name="Связанная ячейка 9 2" xfId="1311"/>
    <cellStyle name="Связанная ячейка 9_46EE.2011(v1.0)" xfId="1312"/>
    <cellStyle name="Стиль 1" xfId="1313"/>
    <cellStyle name="Стиль 1 2" xfId="1314"/>
    <cellStyle name="ТЕКСТ" xfId="1315"/>
    <cellStyle name="ТЕКСТ 2" xfId="1316"/>
    <cellStyle name="ТЕКСТ 3" xfId="1317"/>
    <cellStyle name="ТЕКСТ 4" xfId="1318"/>
    <cellStyle name="ТЕКСТ 5" xfId="1319"/>
    <cellStyle name="ТЕКСТ 6" xfId="1320"/>
    <cellStyle name="ТЕКСТ 7" xfId="1321"/>
    <cellStyle name="ТЕКСТ 8" xfId="1322"/>
    <cellStyle name="Текст предупреждения" xfId="1323"/>
    <cellStyle name="Текст предупреждения 2" xfId="1324"/>
    <cellStyle name="Текст предупреждения 2 2" xfId="1325"/>
    <cellStyle name="Текст предупреждения 3" xfId="1326"/>
    <cellStyle name="Текст предупреждения 3 2" xfId="1327"/>
    <cellStyle name="Текст предупреждения 4" xfId="1328"/>
    <cellStyle name="Текст предупреждения 4 2" xfId="1329"/>
    <cellStyle name="Текст предупреждения 5" xfId="1330"/>
    <cellStyle name="Текст предупреждения 5 2" xfId="1331"/>
    <cellStyle name="Текст предупреждения 6" xfId="1332"/>
    <cellStyle name="Текст предупреждения 6 2" xfId="1333"/>
    <cellStyle name="Текст предупреждения 7" xfId="1334"/>
    <cellStyle name="Текст предупреждения 7 2" xfId="1335"/>
    <cellStyle name="Текст предупреждения 8" xfId="1336"/>
    <cellStyle name="Текст предупреждения 8 2" xfId="1337"/>
    <cellStyle name="Текст предупреждения 9" xfId="1338"/>
    <cellStyle name="Текст предупреждения 9 2" xfId="1339"/>
    <cellStyle name="Текстовый" xfId="1340"/>
    <cellStyle name="Текстовый 2" xfId="1341"/>
    <cellStyle name="Текстовый 3" xfId="1342"/>
    <cellStyle name="Текстовый 4" xfId="1343"/>
    <cellStyle name="Текстовый 5" xfId="1344"/>
    <cellStyle name="Текстовый 6" xfId="1345"/>
    <cellStyle name="Текстовый 7" xfId="1346"/>
    <cellStyle name="Текстовый 8" xfId="1347"/>
    <cellStyle name="Текстовый_1" xfId="1348"/>
    <cellStyle name="Тысячи [0]_22гк" xfId="1349"/>
    <cellStyle name="Тысячи_22гк" xfId="1350"/>
    <cellStyle name="ФИКСИРОВАННЫЙ" xfId="1351"/>
    <cellStyle name="ФИКСИРОВАННЫЙ 2" xfId="1352"/>
    <cellStyle name="ФИКСИРОВАННЫЙ 3" xfId="1353"/>
    <cellStyle name="ФИКСИРОВАННЫЙ 4" xfId="1354"/>
    <cellStyle name="ФИКСИРОВАННЫЙ 5" xfId="1355"/>
    <cellStyle name="ФИКСИРОВАННЫЙ 6" xfId="1356"/>
    <cellStyle name="ФИКСИРОВАННЫЙ 7" xfId="1357"/>
    <cellStyle name="ФИКСИРОВАННЫЙ 8" xfId="1358"/>
    <cellStyle name="ФИКСИРОВАННЫЙ_1" xfId="1359"/>
    <cellStyle name="Comma" xfId="1360"/>
    <cellStyle name="Comma [0]" xfId="1361"/>
    <cellStyle name="Финансовый 2" xfId="1362"/>
    <cellStyle name="Финансовый 2 2" xfId="1363"/>
    <cellStyle name="Финансовый 2_46EE.2011(v1.0)" xfId="1364"/>
    <cellStyle name="Финансовый 3" xfId="1365"/>
    <cellStyle name="Формула" xfId="1366"/>
    <cellStyle name="Формула 2" xfId="1367"/>
    <cellStyle name="Формула_A РТ 2009 Рязаньэнерго" xfId="1368"/>
    <cellStyle name="ФормулаВБ" xfId="1369"/>
    <cellStyle name="ФормулаНаКонтроль" xfId="1370"/>
    <cellStyle name="Хороший" xfId="1371"/>
    <cellStyle name="Хороший 2" xfId="1372"/>
    <cellStyle name="Хороший 2 2" xfId="1373"/>
    <cellStyle name="Хороший 3" xfId="1374"/>
    <cellStyle name="Хороший 3 2" xfId="1375"/>
    <cellStyle name="Хороший 4" xfId="1376"/>
    <cellStyle name="Хороший 4 2" xfId="1377"/>
    <cellStyle name="Хороший 5" xfId="1378"/>
    <cellStyle name="Хороший 5 2" xfId="1379"/>
    <cellStyle name="Хороший 6" xfId="1380"/>
    <cellStyle name="Хороший 6 2" xfId="1381"/>
    <cellStyle name="Хороший 7" xfId="1382"/>
    <cellStyle name="Хороший 7 2" xfId="1383"/>
    <cellStyle name="Хороший 8" xfId="1384"/>
    <cellStyle name="Хороший 8 2" xfId="1385"/>
    <cellStyle name="Хороший 9" xfId="1386"/>
    <cellStyle name="Хороший 9 2" xfId="1387"/>
    <cellStyle name="Цифры по центру с десятыми" xfId="1388"/>
    <cellStyle name="Џђћ–…ќ’ќ›‰" xfId="1389"/>
    <cellStyle name="Шапка таблицы" xfId="1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4133850</xdr:colOff>
      <xdr:row>22</xdr:row>
      <xdr:rowOff>104775</xdr:rowOff>
    </xdr:from>
    <xdr:to>
      <xdr:col>8</xdr:col>
      <xdr:colOff>0</xdr:colOff>
      <xdr:row>22</xdr:row>
      <xdr:rowOff>400050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5143500"/>
          <a:ext cx="2152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35</xdr:row>
      <xdr:rowOff>19050</xdr:rowOff>
    </xdr:from>
    <xdr:to>
      <xdr:col>7</xdr:col>
      <xdr:colOff>28575</xdr:colOff>
      <xdr:row>35</xdr:row>
      <xdr:rowOff>333375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7981950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781050</xdr:colOff>
      <xdr:row>17</xdr:row>
      <xdr:rowOff>57150</xdr:rowOff>
    </xdr:from>
    <xdr:to>
      <xdr:col>6</xdr:col>
      <xdr:colOff>3028950</xdr:colOff>
      <xdr:row>17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924300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JKH.OPEN.INFO.QUARTER.HV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\&#1055;&#1083;&#1072;&#1085;\&#1055;&#1083;&#1072;&#1085;%20&#1042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%20&#1043;&#1042;&#105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%20&#1042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72;&#1082;&#1090;%20&#1058;&#1041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1\&#1055;&#1083;&#1072;&#1085;\JKH.OPEN.INFO.PRICE.VO_v4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botyagov\Desktop\&#1060;&#1086;&#1088;&#1084;&#1099;%20&#1082;%20&#1089;&#1090;&#1072;&#1085;&#1076;&#1072;&#1088;&#1090;&#1072;&#1084;\&#1082;&#1074;&#1072;&#1088;&#1090;&#1072;&#1083;\&#1050;&#1074;&#1072;&#1088;&#1090;&#1072;&#1083;&#1100;&#1085;&#1099;&#1077;%20&#1092;&#1086;&#1088;&#1084;&#1099;\&#1050;&#1074;&#1072;&#1088;&#1090;&#1072;&#1083;%20&#1042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1\&#1055;&#1083;&#1072;&#1085;\&#1050;&#1074;&#1072;&#1088;&#1090;&#1072;&#1083;&#1100;&#1085;&#1099;&#1077;%20&#1092;&#1086;&#1088;&#1084;&#1099;\&#1050;&#1074;&#1072;&#1088;&#1090;&#1072;&#1083;%20&#104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Квартальная форма ХВС</v>
          </cell>
        </row>
      </sheetData>
      <sheetData sheetId="2">
        <row r="7">
          <cell r="G7" t="str">
            <v>Белгородская область</v>
          </cell>
        </row>
      </sheetData>
      <sheetData sheetId="7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15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18">
        <row r="2">
          <cell r="D2" t="str">
            <v>Алексеевский муниципальный район и город Алексеевка</v>
          </cell>
        </row>
        <row r="3">
          <cell r="D3" t="str">
            <v>Белгородский муниципальный район</v>
          </cell>
        </row>
        <row r="4">
          <cell r="D4" t="str">
            <v>Борисовский район</v>
          </cell>
        </row>
        <row r="5">
          <cell r="D5" t="str">
            <v>Вейделевский муниципальный район</v>
          </cell>
        </row>
        <row r="6">
          <cell r="D6" t="str">
            <v>Волоконовский муниципальный район</v>
          </cell>
        </row>
        <row r="7">
          <cell r="D7" t="str">
            <v>Город Валуйки</v>
          </cell>
        </row>
        <row r="8">
          <cell r="D8" t="str">
            <v>Город Валуйки и Валуйский муниципальный район</v>
          </cell>
        </row>
        <row r="9">
          <cell r="D9" t="str">
            <v>Городской округ Город Белгород</v>
          </cell>
        </row>
        <row r="10">
          <cell r="D10" t="str">
            <v>Грайворонский район</v>
          </cell>
        </row>
        <row r="11">
          <cell r="D11" t="str">
            <v>Губкинский городской округ</v>
          </cell>
        </row>
        <row r="12">
          <cell r="D12" t="str">
            <v>Ивнянский район</v>
          </cell>
        </row>
        <row r="13">
          <cell r="D13" t="str">
            <v>Корочанский район</v>
          </cell>
        </row>
        <row r="14">
          <cell r="D14" t="str">
            <v>Красненский район</v>
          </cell>
        </row>
        <row r="15">
          <cell r="D15" t="str">
            <v>Красногвардейский район</v>
          </cell>
        </row>
        <row r="16">
          <cell r="D16" t="str">
            <v>Краснояружский район</v>
          </cell>
        </row>
        <row r="17">
          <cell r="D17" t="str">
            <v>Новооскольский район</v>
          </cell>
        </row>
        <row r="18">
          <cell r="D18" t="str">
            <v>Прохоровский район</v>
          </cell>
        </row>
        <row r="19">
          <cell r="D19" t="str">
            <v>Ракитянский муниципальный район</v>
          </cell>
        </row>
        <row r="20">
          <cell r="D20" t="str">
            <v>Ровеньский район</v>
          </cell>
        </row>
        <row r="21">
          <cell r="D21" t="str">
            <v>Старооскольский городской округ</v>
          </cell>
        </row>
        <row r="22">
          <cell r="D22" t="str">
            <v>Чернянский муниципальный район</v>
          </cell>
        </row>
        <row r="23">
          <cell r="D23" t="str">
            <v>Шебекинский муниципальный район и город Шебекино</v>
          </cell>
        </row>
        <row r="24">
          <cell r="D24" t="str">
            <v>Яковлевский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ВО цены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  <sheetDataSet>
      <sheetData sheetId="0">
        <row r="2">
          <cell r="P2" t="str">
            <v>План ВО</v>
          </cell>
        </row>
      </sheetData>
      <sheetData sheetId="11">
        <row r="2">
          <cell r="I2" t="str">
            <v>Оказание услуг в сфере водоотведения и очистки сточных вод</v>
          </cell>
          <cell r="J2" t="str">
            <v>кредиты банков</v>
          </cell>
        </row>
        <row r="3">
          <cell r="I3" t="str">
            <v>Оказание услуг по перекачке</v>
          </cell>
          <cell r="J3" t="str">
            <v>кредиты иностранных банков</v>
          </cell>
        </row>
        <row r="4">
          <cell r="I4" t="str">
            <v>Оказание услуг в сфере водоснабжения, водоотведения и очистки сточных вод</v>
          </cell>
          <cell r="J4" t="str">
            <v>заемные ср-ва др. организаций</v>
          </cell>
        </row>
        <row r="5">
          <cell r="J5" t="str">
            <v>федеральный бюджет</v>
          </cell>
        </row>
        <row r="6">
          <cell r="J6" t="str">
            <v>бюджет субъекта РФ</v>
          </cell>
        </row>
        <row r="7">
          <cell r="J7" t="str">
            <v>бюджет муниципального образования</v>
          </cell>
        </row>
        <row r="8">
          <cell r="J8" t="str">
            <v>ср-ва внебюджетных фондов</v>
          </cell>
        </row>
        <row r="9">
          <cell r="J9" t="str">
            <v>прибыль, направляемая на инвестиции</v>
          </cell>
        </row>
        <row r="10">
          <cell r="J10" t="str">
            <v>амортизация</v>
          </cell>
        </row>
        <row r="11">
          <cell r="J11" t="str">
            <v>инвестиционная надбавка к тарифу</v>
          </cell>
        </row>
        <row r="12">
          <cell r="J12" t="str">
            <v>плата за подключение</v>
          </cell>
        </row>
        <row r="13">
          <cell r="J13" t="str">
            <v>прочие средства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ГВС характеристики"/>
      <sheetName val="ГВС инвестиции"/>
      <sheetName val="ГВС показатели"/>
      <sheetName val="ГВС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0">
        <row r="2">
          <cell r="J2" t="str">
            <v>Факт ГВС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характеристики"/>
      <sheetName val="ВО инвестиции"/>
      <sheetName val="ВО показатели"/>
      <sheetName val="ВО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  <sheetDataSet>
      <sheetData sheetId="0">
        <row r="2">
          <cell r="J2" t="str">
            <v>Факт ВО</v>
          </cell>
        </row>
      </sheetData>
      <sheetData sheetId="4">
        <row r="7">
          <cell r="G7" t="str">
            <v>I квартал, профинансировано</v>
          </cell>
        </row>
        <row r="8">
          <cell r="G8" t="str">
            <v>II квартал, профинансировано</v>
          </cell>
        </row>
        <row r="9">
          <cell r="G9" t="str">
            <v>III квартал, профинансировано</v>
          </cell>
        </row>
        <row r="10">
          <cell r="G10" t="str">
            <v>IV квартал, профинансировано</v>
          </cell>
        </row>
        <row r="11">
          <cell r="G11" t="str">
            <v>I квартал, освоено</v>
          </cell>
        </row>
        <row r="12">
          <cell r="G12" t="str">
            <v>II квартал, освоено</v>
          </cell>
        </row>
        <row r="13">
          <cell r="G13" t="str">
            <v>III квартал, освоено</v>
          </cell>
        </row>
        <row r="14">
          <cell r="G14" t="str">
            <v>IV квартал, освоено</v>
          </cell>
        </row>
        <row r="23">
          <cell r="F23" t="str">
            <v>Наименование инвестиционной программы (мероприятия)</v>
          </cell>
        </row>
        <row r="24">
          <cell r="B24" t="str">
            <v>х</v>
          </cell>
          <cell r="F24" t="str">
            <v>Цель инвестиционной программы</v>
          </cell>
          <cell r="G24" t="str">
            <v>Цель инвестиционной программы</v>
          </cell>
        </row>
        <row r="25">
          <cell r="F25" t="str">
            <v>Срок начала реализации инвестиционной программы</v>
          </cell>
        </row>
        <row r="26">
          <cell r="F26" t="str">
            <v>Срок окончания реализации инвестиционной программы</v>
          </cell>
        </row>
        <row r="27">
          <cell r="B27">
            <v>0</v>
          </cell>
          <cell r="F27" t="str">
            <v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v>
          </cell>
          <cell r="H27">
            <v>0</v>
          </cell>
        </row>
        <row r="30">
          <cell r="F30" t="str">
            <v>Добавить источники финансирования</v>
          </cell>
        </row>
        <row r="31">
          <cell r="B31">
            <v>0</v>
          </cell>
          <cell r="F31" t="str">
            <v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v>
          </cell>
          <cell r="H31">
            <v>0</v>
          </cell>
        </row>
        <row r="34">
          <cell r="F34" t="str">
            <v>Добавить источники финансирования</v>
          </cell>
        </row>
        <row r="49">
          <cell r="G49" t="str">
            <v>I квартал, профинансировано</v>
          </cell>
        </row>
        <row r="50">
          <cell r="G50" t="str">
            <v>II квартал, профинансировано</v>
          </cell>
        </row>
        <row r="51">
          <cell r="G51" t="str">
            <v>III квартал, профинансировано</v>
          </cell>
        </row>
        <row r="52">
          <cell r="G52" t="str">
            <v>IV квартал, профинансировано</v>
          </cell>
        </row>
        <row r="53">
          <cell r="G53" t="str">
            <v>I квартал, освоено</v>
          </cell>
        </row>
        <row r="54">
          <cell r="G54" t="str">
            <v>II квартал, освоено</v>
          </cell>
        </row>
        <row r="55">
          <cell r="G55" t="str">
            <v>III квартал, освоено</v>
          </cell>
        </row>
        <row r="56">
          <cell r="G56" t="str">
            <v>IV квартал, освоено</v>
          </cell>
        </row>
        <row r="57">
          <cell r="F57" t="str">
            <v>Добавить источники финансирования</v>
          </cell>
        </row>
      </sheetData>
      <sheetData sheetId="11">
        <row r="2">
          <cell r="K2" t="str">
            <v>отчетность представлена без НДС</v>
          </cell>
          <cell r="L2" t="str">
            <v>автоматизация (с уменьшением штата)</v>
          </cell>
          <cell r="M2" t="str">
            <v>торги/аукционы</v>
          </cell>
        </row>
        <row r="3">
          <cell r="K3" t="str">
            <v>отчетность представлена с учетом освобождения от НДС</v>
          </cell>
          <cell r="L3" t="str">
            <v>уменьшение удельных затрат (повышение КПД)</v>
          </cell>
          <cell r="M3" t="str">
            <v>прямые договора без торгов</v>
          </cell>
        </row>
        <row r="4">
          <cell r="K4" t="str">
            <v>отчетность представлена с НДС</v>
          </cell>
          <cell r="L4" t="str">
            <v>уменьшение издержек на производство</v>
          </cell>
          <cell r="M4" t="str">
            <v>прочее</v>
          </cell>
        </row>
        <row r="5">
          <cell r="L5" t="str">
            <v>снижение аварийности</v>
          </cell>
        </row>
        <row r="6">
          <cell r="L6" t="str">
            <v>прочее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БО инвестиции"/>
      <sheetName val="ТБО показатели"/>
      <sheetName val="ТБО показатели (2)"/>
      <sheetName val="Ссылки на публикацию "/>
      <sheetName val="Комментарии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frmReestr"/>
      <sheetName val="modPROV"/>
      <sheetName val="modCommandButton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"/>
      <sheetName val="Паспорт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Ссылки на публикации"/>
      <sheetName val="Комментарии"/>
      <sheetName val="Проверка"/>
      <sheetName val="modWindowClipboard"/>
      <sheetName val="AllSheetsInThisWorkbook"/>
      <sheetName val="et_union"/>
      <sheetName val="TEHSHEET"/>
      <sheetName val="REESTR"/>
      <sheetName val="REESTR_ORG"/>
      <sheetName val="REESTR_MO"/>
      <sheetName val="REESTR_TEMP"/>
      <sheetName val="modHy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  <sheetName val="Паспор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 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О доступ"/>
      <sheetName val="Ссылки на публикации"/>
      <sheetName val="Комментарии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grct_bel@mail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J23"/>
  <sheetViews>
    <sheetView showGridLines="0" zoomScalePageLayoutView="0" workbookViewId="0" topLeftCell="A1">
      <selection activeCell="E24" sqref="E24"/>
    </sheetView>
  </sheetViews>
  <sheetFormatPr defaultColWidth="9.140625" defaultRowHeight="11.25"/>
  <cols>
    <col min="1" max="2" width="2.7109375" style="65" customWidth="1"/>
    <col min="3" max="3" width="10.8515625" style="65" customWidth="1"/>
    <col min="4" max="4" width="4.28125" style="65" customWidth="1"/>
    <col min="5" max="5" width="68.00390625" style="65" customWidth="1"/>
    <col min="6" max="7" width="8.00390625" style="65" customWidth="1"/>
    <col min="8" max="8" width="10.28125" style="65" customWidth="1"/>
    <col min="9" max="9" width="3.57421875" style="65" customWidth="1"/>
    <col min="10" max="10" width="2.7109375" style="65" customWidth="1"/>
    <col min="11" max="16384" width="9.140625" style="65" customWidth="1"/>
  </cols>
  <sheetData>
    <row r="2" ht="11.25">
      <c r="J2" s="222" t="s">
        <v>833</v>
      </c>
    </row>
    <row r="3" spans="2:10" ht="12.75" customHeight="1">
      <c r="B3" s="67"/>
      <c r="C3" s="67"/>
      <c r="D3" s="67"/>
      <c r="E3" s="67"/>
      <c r="J3" s="250"/>
    </row>
    <row r="4" spans="2:10" ht="30.75" customHeight="1" thickBot="1">
      <c r="B4" s="458" t="s">
        <v>180</v>
      </c>
      <c r="C4" s="459"/>
      <c r="D4" s="459"/>
      <c r="E4" s="459"/>
      <c r="F4" s="459"/>
      <c r="G4" s="459"/>
      <c r="H4" s="459"/>
      <c r="I4" s="459"/>
      <c r="J4" s="460"/>
    </row>
    <row r="5" spans="2:6" ht="11.25">
      <c r="B5" s="67"/>
      <c r="C5" s="67"/>
      <c r="D5" s="67"/>
      <c r="E5" s="67"/>
      <c r="F5" s="67"/>
    </row>
    <row r="6" spans="2:10" s="236" customFormat="1" ht="12.75">
      <c r="B6" s="240"/>
      <c r="C6" s="241"/>
      <c r="D6" s="241"/>
      <c r="E6" s="241"/>
      <c r="F6" s="241"/>
      <c r="G6" s="241"/>
      <c r="H6" s="241"/>
      <c r="I6" s="241"/>
      <c r="J6" s="242"/>
    </row>
    <row r="7" spans="2:10" s="236" customFormat="1" ht="12.75">
      <c r="B7" s="237"/>
      <c r="C7" s="461" t="s">
        <v>470</v>
      </c>
      <c r="D7" s="462"/>
      <c r="E7" s="462"/>
      <c r="F7" s="462"/>
      <c r="G7" s="462"/>
      <c r="H7" s="462"/>
      <c r="I7" s="238"/>
      <c r="J7" s="239"/>
    </row>
    <row r="8" spans="2:10" s="236" customFormat="1" ht="12.75">
      <c r="B8" s="237"/>
      <c r="C8" s="444" t="s">
        <v>471</v>
      </c>
      <c r="D8" s="444"/>
      <c r="E8" s="444"/>
      <c r="F8" s="444"/>
      <c r="G8" s="444"/>
      <c r="H8" s="444"/>
      <c r="I8" s="238"/>
      <c r="J8" s="239"/>
    </row>
    <row r="9" spans="2:10" s="236" customFormat="1" ht="12.75">
      <c r="B9" s="237"/>
      <c r="C9" s="444" t="s">
        <v>472</v>
      </c>
      <c r="D9" s="444"/>
      <c r="E9" s="444"/>
      <c r="F9" s="444"/>
      <c r="G9" s="444"/>
      <c r="H9" s="444"/>
      <c r="I9" s="238"/>
      <c r="J9" s="239"/>
    </row>
    <row r="10" spans="2:10" s="236" customFormat="1" ht="57.75" customHeight="1">
      <c r="B10" s="237"/>
      <c r="C10" s="446" t="s">
        <v>473</v>
      </c>
      <c r="D10" s="447"/>
      <c r="E10" s="447"/>
      <c r="F10" s="447"/>
      <c r="G10" s="447"/>
      <c r="H10" s="447"/>
      <c r="I10" s="238"/>
      <c r="J10" s="239"/>
    </row>
    <row r="11" spans="2:10" ht="11.25">
      <c r="B11" s="174"/>
      <c r="C11" s="66"/>
      <c r="D11" s="66"/>
      <c r="E11" s="66"/>
      <c r="F11" s="66"/>
      <c r="J11" s="177"/>
    </row>
    <row r="12" spans="2:10" ht="13.5" thickBot="1">
      <c r="B12" s="174"/>
      <c r="C12" s="66"/>
      <c r="D12" s="126" t="s">
        <v>140</v>
      </c>
      <c r="E12" s="127" t="s">
        <v>141</v>
      </c>
      <c r="F12" s="66"/>
      <c r="J12" s="177"/>
    </row>
    <row r="13" spans="2:10" ht="13.5" thickBot="1">
      <c r="B13" s="174"/>
      <c r="C13" s="66"/>
      <c r="D13" s="128" t="s">
        <v>140</v>
      </c>
      <c r="E13" s="127" t="s">
        <v>142</v>
      </c>
      <c r="F13" s="66"/>
      <c r="J13" s="177"/>
    </row>
    <row r="14" spans="2:10" ht="13.5" thickBot="1">
      <c r="B14" s="174"/>
      <c r="C14" s="67"/>
      <c r="D14" s="129" t="s">
        <v>140</v>
      </c>
      <c r="E14" s="127" t="s">
        <v>143</v>
      </c>
      <c r="F14" s="67"/>
      <c r="J14" s="177"/>
    </row>
    <row r="15" spans="2:10" ht="11.25">
      <c r="B15" s="174"/>
      <c r="C15" s="67"/>
      <c r="D15" s="67"/>
      <c r="E15" s="67"/>
      <c r="F15" s="67"/>
      <c r="J15" s="177"/>
    </row>
    <row r="16" spans="1:10" s="248" customFormat="1" ht="12.75">
      <c r="A16" s="243"/>
      <c r="B16" s="244"/>
      <c r="C16" s="249"/>
      <c r="D16" s="249"/>
      <c r="E16" s="249"/>
      <c r="F16" s="245"/>
      <c r="G16" s="246"/>
      <c r="H16" s="246"/>
      <c r="I16" s="246"/>
      <c r="J16" s="247"/>
    </row>
    <row r="17" spans="1:10" s="248" customFormat="1" ht="18" customHeight="1">
      <c r="A17" s="243"/>
      <c r="B17" s="244"/>
      <c r="C17" s="445" t="s">
        <v>137</v>
      </c>
      <c r="D17" s="445"/>
      <c r="E17" s="445"/>
      <c r="F17" s="245"/>
      <c r="G17" s="246"/>
      <c r="H17" s="246"/>
      <c r="I17" s="246"/>
      <c r="J17" s="247"/>
    </row>
    <row r="18" spans="1:10" s="248" customFormat="1" ht="33" customHeight="1">
      <c r="A18" s="243"/>
      <c r="B18" s="244"/>
      <c r="C18" s="452" t="s">
        <v>474</v>
      </c>
      <c r="D18" s="452"/>
      <c r="E18" s="456" t="s">
        <v>843</v>
      </c>
      <c r="F18" s="456"/>
      <c r="G18" s="456"/>
      <c r="H18" s="457"/>
      <c r="I18" s="246"/>
      <c r="J18" s="247"/>
    </row>
    <row r="19" spans="1:10" s="248" customFormat="1" ht="18" customHeight="1">
      <c r="A19" s="243"/>
      <c r="B19" s="244"/>
      <c r="C19" s="452" t="s">
        <v>475</v>
      </c>
      <c r="D19" s="452"/>
      <c r="E19" s="456" t="s">
        <v>844</v>
      </c>
      <c r="F19" s="456"/>
      <c r="G19" s="456"/>
      <c r="H19" s="457"/>
      <c r="I19" s="246"/>
      <c r="J19" s="247"/>
    </row>
    <row r="20" spans="1:10" s="248" customFormat="1" ht="30" customHeight="1">
      <c r="A20" s="243"/>
      <c r="B20" s="244"/>
      <c r="C20" s="452" t="s">
        <v>9</v>
      </c>
      <c r="D20" s="452"/>
      <c r="E20" s="453" t="s">
        <v>845</v>
      </c>
      <c r="F20" s="454"/>
      <c r="G20" s="454"/>
      <c r="H20" s="455"/>
      <c r="I20" s="246"/>
      <c r="J20" s="247"/>
    </row>
    <row r="21" spans="1:10" s="248" customFormat="1" ht="18" customHeight="1">
      <c r="A21" s="243"/>
      <c r="B21" s="244"/>
      <c r="C21" s="452" t="s">
        <v>476</v>
      </c>
      <c r="D21" s="452"/>
      <c r="E21" s="454"/>
      <c r="F21" s="454"/>
      <c r="G21" s="454"/>
      <c r="H21" s="455"/>
      <c r="I21" s="246"/>
      <c r="J21" s="247"/>
    </row>
    <row r="22" spans="1:10" s="248" customFormat="1" ht="18" customHeight="1" thickBot="1">
      <c r="A22" s="243"/>
      <c r="B22" s="244"/>
      <c r="C22" s="449" t="s">
        <v>227</v>
      </c>
      <c r="D22" s="449"/>
      <c r="E22" s="450"/>
      <c r="F22" s="450"/>
      <c r="G22" s="450"/>
      <c r="H22" s="451"/>
      <c r="I22" s="246"/>
      <c r="J22" s="247"/>
    </row>
    <row r="23" spans="2:10" ht="40.5" customHeight="1" thickBot="1">
      <c r="B23" s="175"/>
      <c r="C23" s="176"/>
      <c r="D23" s="176"/>
      <c r="E23" s="176"/>
      <c r="F23" s="176"/>
      <c r="G23" s="176"/>
      <c r="H23" s="176"/>
      <c r="I23" s="176"/>
      <c r="J23" s="178"/>
    </row>
  </sheetData>
  <sheetProtection password="FA9C" sheet="1" formatColumns="0" formatRows="0"/>
  <mergeCells count="16">
    <mergeCell ref="B4:J4"/>
    <mergeCell ref="C7:H7"/>
    <mergeCell ref="C8:H8"/>
    <mergeCell ref="C17:E17"/>
    <mergeCell ref="C9:H9"/>
    <mergeCell ref="C10:H10"/>
    <mergeCell ref="C18:D18"/>
    <mergeCell ref="E18:H18"/>
    <mergeCell ref="C19:D19"/>
    <mergeCell ref="E19:H19"/>
    <mergeCell ref="C22:D22"/>
    <mergeCell ref="E22:H22"/>
    <mergeCell ref="C20:D20"/>
    <mergeCell ref="E20:H20"/>
    <mergeCell ref="C21:D21"/>
    <mergeCell ref="E21:H21"/>
  </mergeCells>
  <hyperlinks>
    <hyperlink ref="E20" r:id="rId1" display="kgrct_bel@mail.ru"/>
  </hyperlinks>
  <printOptions/>
  <pageMargins left="0.75" right="0.75" top="1" bottom="1" header="0.5" footer="0.5"/>
  <pageSetup fitToHeight="1" fitToWidth="1" horizontalDpi="600" verticalDpi="600" orientation="portrait" paperSize="9" scale="81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5" bestFit="1" customWidth="1"/>
    <col min="2" max="2" width="21.140625" style="45" bestFit="1" customWidth="1"/>
    <col min="3" max="16384" width="9.140625" style="45" customWidth="1"/>
  </cols>
  <sheetData>
    <row r="1" spans="1:2" ht="11.25">
      <c r="A1" s="112" t="s">
        <v>121</v>
      </c>
      <c r="B1" s="112" t="s">
        <v>122</v>
      </c>
    </row>
    <row r="2" spans="1:2" ht="11.25">
      <c r="A2" s="45" t="s">
        <v>96</v>
      </c>
      <c r="B2" s="45" t="s">
        <v>128</v>
      </c>
    </row>
    <row r="3" spans="1:2" ht="11.25">
      <c r="A3" s="45" t="s">
        <v>477</v>
      </c>
      <c r="B3" s="45" t="s">
        <v>124</v>
      </c>
    </row>
    <row r="4" spans="1:2" ht="11.25">
      <c r="A4" s="45" t="s">
        <v>99</v>
      </c>
      <c r="B4" s="45" t="s">
        <v>125</v>
      </c>
    </row>
    <row r="5" spans="1:2" ht="11.25">
      <c r="A5" s="45" t="s">
        <v>237</v>
      </c>
      <c r="B5" s="45" t="s">
        <v>126</v>
      </c>
    </row>
    <row r="6" spans="1:2" ht="11.25">
      <c r="A6" s="45" t="s">
        <v>509</v>
      </c>
      <c r="B6" s="45" t="s">
        <v>478</v>
      </c>
    </row>
    <row r="7" spans="1:2" ht="11.25">
      <c r="A7" s="45" t="s">
        <v>510</v>
      </c>
      <c r="B7" s="45" t="s">
        <v>127</v>
      </c>
    </row>
    <row r="8" spans="1:2" ht="11.25">
      <c r="A8" s="45" t="s">
        <v>511</v>
      </c>
      <c r="B8" s="45" t="s">
        <v>129</v>
      </c>
    </row>
    <row r="9" spans="1:2" ht="11.25">
      <c r="A9" s="45" t="s">
        <v>512</v>
      </c>
      <c r="B9" s="45" t="s">
        <v>130</v>
      </c>
    </row>
    <row r="10" spans="1:2" ht="11.25">
      <c r="A10" s="45" t="s">
        <v>384</v>
      </c>
      <c r="B10" s="45" t="s">
        <v>479</v>
      </c>
    </row>
    <row r="11" spans="1:2" ht="11.25">
      <c r="A11" s="45" t="s">
        <v>70</v>
      </c>
      <c r="B11" s="45" t="s">
        <v>132</v>
      </c>
    </row>
    <row r="12" spans="1:2" ht="11.25">
      <c r="A12" s="45" t="s">
        <v>102</v>
      </c>
      <c r="B12" s="45" t="s">
        <v>480</v>
      </c>
    </row>
    <row r="13" ht="11.25">
      <c r="B13" s="45" t="s">
        <v>133</v>
      </c>
    </row>
    <row r="14" ht="11.25">
      <c r="B14" s="45" t="s">
        <v>134</v>
      </c>
    </row>
    <row r="15" ht="11.25">
      <c r="B15" s="45" t="s">
        <v>135</v>
      </c>
    </row>
    <row r="16" ht="11.25">
      <c r="B16" s="45" t="s">
        <v>238</v>
      </c>
    </row>
    <row r="17" ht="11.25">
      <c r="B17" s="45" t="s">
        <v>382</v>
      </c>
    </row>
    <row r="18" ht="11.25">
      <c r="B18" s="45" t="s">
        <v>481</v>
      </c>
    </row>
    <row r="19" ht="11.25">
      <c r="B19" s="45" t="s">
        <v>131</v>
      </c>
    </row>
    <row r="20" ht="11.25">
      <c r="B20" s="45" t="s">
        <v>123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4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9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4" bestFit="1" customWidth="1"/>
    <col min="14" max="14" width="11.57421875" style="44" bestFit="1" customWidth="1"/>
    <col min="15" max="16" width="9.140625" style="44" customWidth="1"/>
    <col min="17" max="26" width="9.140625" style="2" customWidth="1"/>
    <col min="27" max="27" width="9.140625" style="46" customWidth="1"/>
    <col min="28" max="16384" width="9.140625" style="2" customWidth="1"/>
  </cols>
  <sheetData>
    <row r="2" spans="1:27" s="49" customFormat="1" ht="15" customHeight="1">
      <c r="A2" s="110" t="s">
        <v>392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  <c r="N2" s="58"/>
      <c r="O2" s="58"/>
      <c r="P2" s="58"/>
      <c r="Q2" s="57"/>
      <c r="R2" s="57"/>
      <c r="S2" s="57"/>
      <c r="T2" s="57"/>
      <c r="U2" s="57"/>
      <c r="V2" s="57"/>
      <c r="W2" s="57"/>
      <c r="X2" s="57"/>
      <c r="Y2" s="57"/>
      <c r="Z2" s="57"/>
      <c r="AA2" s="59"/>
    </row>
    <row r="4" spans="1:9" s="62" customFormat="1" ht="15" customHeight="1">
      <c r="A4" s="61"/>
      <c r="B4" s="61"/>
      <c r="D4" s="90"/>
      <c r="E4" s="137"/>
      <c r="F4" s="116"/>
      <c r="G4" s="96" t="s">
        <v>152</v>
      </c>
      <c r="H4" s="171"/>
      <c r="I4" s="213"/>
    </row>
    <row r="7" spans="1:27" s="49" customFormat="1" ht="15" customHeight="1">
      <c r="A7" s="110" t="s">
        <v>393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8"/>
      <c r="O7" s="58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9"/>
    </row>
    <row r="9" spans="1:10" s="64" customFormat="1" ht="15" customHeight="1">
      <c r="A9" s="63"/>
      <c r="B9" s="63"/>
      <c r="D9" s="84"/>
      <c r="E9" s="519"/>
      <c r="F9" s="562"/>
      <c r="G9" s="97" t="s">
        <v>375</v>
      </c>
      <c r="H9" s="95" t="s">
        <v>152</v>
      </c>
      <c r="I9" s="393"/>
      <c r="J9" s="213"/>
    </row>
    <row r="10" spans="1:10" s="64" customFormat="1" ht="15" customHeight="1">
      <c r="A10" s="63"/>
      <c r="B10" s="63"/>
      <c r="D10" s="84"/>
      <c r="E10" s="519"/>
      <c r="F10" s="562"/>
      <c r="G10" s="97" t="s">
        <v>396</v>
      </c>
      <c r="H10" s="223"/>
      <c r="I10" s="392"/>
      <c r="J10" s="213"/>
    </row>
    <row r="11" spans="1:10" s="64" customFormat="1" ht="15" customHeight="1">
      <c r="A11" s="63"/>
      <c r="B11" s="63"/>
      <c r="D11" s="84"/>
      <c r="E11" s="519"/>
      <c r="F11" s="562"/>
      <c r="G11" s="97" t="s">
        <v>395</v>
      </c>
      <c r="H11" s="95" t="s">
        <v>152</v>
      </c>
      <c r="I11" s="104">
        <f>IF(I10="",0,IF(I10=0,0,I9/I10))</f>
        <v>0</v>
      </c>
      <c r="J11" s="213"/>
    </row>
    <row r="12" spans="1:10" s="64" customFormat="1" ht="15" customHeight="1">
      <c r="A12" s="63"/>
      <c r="B12" s="63"/>
      <c r="D12" s="84"/>
      <c r="E12" s="519"/>
      <c r="F12" s="562"/>
      <c r="G12" s="97" t="s">
        <v>376</v>
      </c>
      <c r="H12" s="95" t="s">
        <v>345</v>
      </c>
      <c r="I12" s="226"/>
      <c r="J12" s="213"/>
    </row>
    <row r="14" spans="1:27" s="49" customFormat="1" ht="15" customHeight="1">
      <c r="A14" s="110" t="s">
        <v>394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58"/>
      <c r="O14" s="58"/>
      <c r="P14" s="58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9"/>
    </row>
    <row r="16" spans="1:9" s="45" customFormat="1" ht="15" customHeight="1">
      <c r="A16" s="111"/>
      <c r="D16" s="90"/>
      <c r="E16" s="81"/>
      <c r="F16" s="91"/>
      <c r="G16" s="223"/>
      <c r="H16" s="226"/>
      <c r="I16" s="213"/>
    </row>
    <row r="19" spans="1:27" s="145" customFormat="1" ht="15" customHeight="1">
      <c r="A19" s="143" t="s">
        <v>58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58"/>
      <c r="N19" s="58"/>
      <c r="O19" s="58"/>
      <c r="P19" s="58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59"/>
    </row>
    <row r="20" spans="1:27" s="145" customFormat="1" ht="15" customHeight="1">
      <c r="A20" s="143" t="s">
        <v>59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58"/>
      <c r="N20" s="58"/>
      <c r="O20" s="58"/>
      <c r="P20" s="58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59"/>
    </row>
    <row r="21" spans="1:27" s="147" customFormat="1" ht="15" customHeight="1">
      <c r="A21" s="146"/>
      <c r="M21" s="44"/>
      <c r="N21" s="44"/>
      <c r="O21" s="44"/>
      <c r="P21" s="44"/>
      <c r="AA21" s="46"/>
    </row>
    <row r="22" spans="1:9" s="72" customFormat="1" ht="15" customHeight="1">
      <c r="A22" s="68"/>
      <c r="B22" s="69"/>
      <c r="C22" s="70"/>
      <c r="D22" s="74"/>
      <c r="E22" s="563"/>
      <c r="F22" s="138"/>
      <c r="G22" s="139"/>
      <c r="H22" s="213"/>
      <c r="I22" s="121"/>
    </row>
    <row r="23" spans="1:9" s="72" customFormat="1" ht="11.25">
      <c r="A23" s="68"/>
      <c r="B23" s="69"/>
      <c r="C23" s="70"/>
      <c r="D23" s="74"/>
      <c r="E23" s="564"/>
      <c r="F23" s="140" t="s">
        <v>56</v>
      </c>
      <c r="G23" s="141"/>
      <c r="H23" s="213"/>
      <c r="I23" s="121"/>
    </row>
    <row r="24" spans="1:27" s="147" customFormat="1" ht="15" customHeight="1">
      <c r="A24" s="146"/>
      <c r="M24" s="44"/>
      <c r="N24" s="44"/>
      <c r="O24" s="44"/>
      <c r="P24" s="44"/>
      <c r="AA24" s="46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38:G38 F47:G47 F25:G25 E44:G44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3">
    <mergeCell ref="E9:E12"/>
    <mergeCell ref="F9:F12"/>
    <mergeCell ref="E22:E23"/>
  </mergeCells>
  <dataValidations count="5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22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2">
      <formula1>MR_LIST</formula1>
    </dataValidation>
    <dataValidation type="list" allowBlank="1" showInputMessage="1" showErrorMessage="1" prompt="Выберите значение из списка" errorTitle="Внимание" error="Выберите значение из списка" sqref="I12">
      <formula1>kind_of_purchase_method</formula1>
    </dataValidation>
  </dataValidations>
  <hyperlinks>
    <hyperlink ref="F23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Q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8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7" customWidth="1"/>
    <col min="9" max="9" width="32.140625" style="37" customWidth="1"/>
    <col min="10" max="11" width="48.140625" style="37" customWidth="1"/>
    <col min="12" max="13" width="43.8515625" style="37" customWidth="1"/>
    <col min="14" max="14" width="9.140625" style="37" customWidth="1"/>
    <col min="15" max="15" width="34.421875" style="235" bestFit="1" customWidth="1"/>
    <col min="16" max="16384" width="9.140625" style="37" customWidth="1"/>
  </cols>
  <sheetData>
    <row r="1" spans="1:95" s="253" customFormat="1" ht="22.5">
      <c r="A1" s="36" t="s">
        <v>232</v>
      </c>
      <c r="B1" s="36" t="s">
        <v>228</v>
      </c>
      <c r="C1" s="36" t="s">
        <v>229</v>
      </c>
      <c r="D1" s="251" t="s">
        <v>154</v>
      </c>
      <c r="E1" s="251" t="s">
        <v>174</v>
      </c>
      <c r="F1" s="251" t="s">
        <v>176</v>
      </c>
      <c r="G1" s="251" t="s">
        <v>175</v>
      </c>
      <c r="H1" s="251" t="s">
        <v>322</v>
      </c>
      <c r="I1" s="251" t="s">
        <v>234</v>
      </c>
      <c r="J1" s="251" t="s">
        <v>409</v>
      </c>
      <c r="K1" s="251" t="s">
        <v>483</v>
      </c>
      <c r="L1" s="252" t="s">
        <v>0</v>
      </c>
      <c r="M1" s="252" t="s">
        <v>1</v>
      </c>
      <c r="O1" s="265" t="s">
        <v>10</v>
      </c>
      <c r="CQ1" s="254" t="s">
        <v>145</v>
      </c>
    </row>
    <row r="2" spans="1:15" ht="34.5">
      <c r="A2" s="38" t="s">
        <v>147</v>
      </c>
      <c r="B2" s="113" t="s">
        <v>230</v>
      </c>
      <c r="C2" s="40">
        <v>2006</v>
      </c>
      <c r="D2" s="114" t="s">
        <v>152</v>
      </c>
      <c r="E2" s="50" t="s">
        <v>155</v>
      </c>
      <c r="F2" s="50" t="s">
        <v>156</v>
      </c>
      <c r="G2" s="50" t="s">
        <v>156</v>
      </c>
      <c r="H2" s="80" t="s">
        <v>179</v>
      </c>
      <c r="I2" s="119" t="s">
        <v>428</v>
      </c>
      <c r="J2" s="37" t="s">
        <v>401</v>
      </c>
      <c r="K2" s="37" t="s">
        <v>484</v>
      </c>
      <c r="L2" s="267" t="s">
        <v>488</v>
      </c>
      <c r="M2" s="267" t="s">
        <v>2</v>
      </c>
      <c r="O2" s="268" t="s">
        <v>11</v>
      </c>
    </row>
    <row r="3" spans="1:15" ht="28.5">
      <c r="A3" s="38" t="s">
        <v>148</v>
      </c>
      <c r="B3" s="113" t="s">
        <v>172</v>
      </c>
      <c r="C3" s="37">
        <v>2007</v>
      </c>
      <c r="D3" s="114" t="s">
        <v>153</v>
      </c>
      <c r="E3" s="50" t="s">
        <v>157</v>
      </c>
      <c r="F3" s="50" t="s">
        <v>158</v>
      </c>
      <c r="G3" s="50" t="s">
        <v>158</v>
      </c>
      <c r="H3" s="80" t="s">
        <v>240</v>
      </c>
      <c r="I3" s="119" t="s">
        <v>429</v>
      </c>
      <c r="J3" s="37" t="s">
        <v>402</v>
      </c>
      <c r="K3" s="37" t="s">
        <v>485</v>
      </c>
      <c r="L3" s="267" t="s">
        <v>560</v>
      </c>
      <c r="M3" s="267" t="s">
        <v>490</v>
      </c>
      <c r="O3" s="268" t="s">
        <v>12</v>
      </c>
    </row>
    <row r="4" spans="2:15" ht="34.5">
      <c r="B4" s="113" t="s">
        <v>173</v>
      </c>
      <c r="C4" s="40">
        <v>2008</v>
      </c>
      <c r="E4" s="50" t="s">
        <v>114</v>
      </c>
      <c r="F4" s="50" t="s">
        <v>159</v>
      </c>
      <c r="G4" s="50" t="s">
        <v>159</v>
      </c>
      <c r="H4" s="80" t="s">
        <v>241</v>
      </c>
      <c r="I4" s="119" t="s">
        <v>430</v>
      </c>
      <c r="J4" s="37" t="s">
        <v>403</v>
      </c>
      <c r="K4" s="37" t="s">
        <v>486</v>
      </c>
      <c r="L4" s="266" t="s">
        <v>489</v>
      </c>
      <c r="M4" s="267" t="s">
        <v>487</v>
      </c>
      <c r="O4" s="268" t="s">
        <v>13</v>
      </c>
    </row>
    <row r="5" spans="2:15" ht="28.5">
      <c r="B5" s="113" t="s">
        <v>223</v>
      </c>
      <c r="C5" s="37">
        <v>2009</v>
      </c>
      <c r="E5" s="50" t="s">
        <v>160</v>
      </c>
      <c r="F5" s="50" t="s">
        <v>161</v>
      </c>
      <c r="G5" s="50" t="s">
        <v>161</v>
      </c>
      <c r="H5" s="80" t="s">
        <v>242</v>
      </c>
      <c r="J5" s="37" t="s">
        <v>404</v>
      </c>
      <c r="L5" s="267" t="s">
        <v>561</v>
      </c>
      <c r="M5" s="267"/>
      <c r="O5" s="268" t="s">
        <v>14</v>
      </c>
    </row>
    <row r="6" spans="2:15" ht="14.25">
      <c r="B6" s="39"/>
      <c r="C6" s="40">
        <v>2010</v>
      </c>
      <c r="E6" s="50" t="s">
        <v>115</v>
      </c>
      <c r="F6" s="50" t="s">
        <v>162</v>
      </c>
      <c r="G6" s="50" t="s">
        <v>162</v>
      </c>
      <c r="H6" s="80" t="s">
        <v>243</v>
      </c>
      <c r="J6" s="37" t="s">
        <v>397</v>
      </c>
      <c r="L6" s="266" t="s">
        <v>487</v>
      </c>
      <c r="M6" s="267"/>
      <c r="O6" s="268" t="s">
        <v>15</v>
      </c>
    </row>
    <row r="7" spans="2:15" ht="11.25">
      <c r="B7" s="39"/>
      <c r="C7" s="40">
        <v>2011</v>
      </c>
      <c r="E7" s="50" t="s">
        <v>116</v>
      </c>
      <c r="F7" s="50" t="s">
        <v>163</v>
      </c>
      <c r="G7" s="50" t="s">
        <v>163</v>
      </c>
      <c r="H7" s="80" t="s">
        <v>244</v>
      </c>
      <c r="J7" s="37" t="s">
        <v>398</v>
      </c>
      <c r="O7" s="268" t="s">
        <v>16</v>
      </c>
    </row>
    <row r="8" spans="2:15" ht="11.25">
      <c r="B8" s="39"/>
      <c r="C8" s="40">
        <v>2012</v>
      </c>
      <c r="E8" s="50" t="s">
        <v>117</v>
      </c>
      <c r="F8" s="50" t="s">
        <v>164</v>
      </c>
      <c r="G8" s="50" t="s">
        <v>164</v>
      </c>
      <c r="H8" s="80" t="s">
        <v>245</v>
      </c>
      <c r="J8" s="37" t="s">
        <v>399</v>
      </c>
      <c r="O8" s="268" t="s">
        <v>17</v>
      </c>
    </row>
    <row r="9" spans="2:15" ht="11.25">
      <c r="B9" s="39"/>
      <c r="C9" s="40">
        <v>2013</v>
      </c>
      <c r="E9" s="50" t="s">
        <v>165</v>
      </c>
      <c r="F9" s="50" t="s">
        <v>166</v>
      </c>
      <c r="G9" s="50" t="s">
        <v>166</v>
      </c>
      <c r="H9" s="80" t="s">
        <v>246</v>
      </c>
      <c r="J9" s="37" t="s">
        <v>400</v>
      </c>
      <c r="O9" s="268" t="s">
        <v>18</v>
      </c>
    </row>
    <row r="10" spans="2:15" ht="11.25">
      <c r="B10" s="39"/>
      <c r="C10" s="40">
        <v>2014</v>
      </c>
      <c r="E10" s="50" t="s">
        <v>167</v>
      </c>
      <c r="F10" s="50" t="s">
        <v>168</v>
      </c>
      <c r="G10" s="50" t="s">
        <v>168</v>
      </c>
      <c r="H10" s="80" t="s">
        <v>247</v>
      </c>
      <c r="J10" s="37" t="s">
        <v>405</v>
      </c>
      <c r="O10" s="268" t="s">
        <v>19</v>
      </c>
    </row>
    <row r="11" spans="2:10" ht="11.25">
      <c r="B11" s="39"/>
      <c r="C11" s="40">
        <v>2015</v>
      </c>
      <c r="E11" s="50" t="s">
        <v>169</v>
      </c>
      <c r="F11" s="50">
        <v>10</v>
      </c>
      <c r="G11" s="50">
        <v>10</v>
      </c>
      <c r="H11" s="80" t="s">
        <v>248</v>
      </c>
      <c r="J11" s="37" t="s">
        <v>406</v>
      </c>
    </row>
    <row r="12" spans="2:15" ht="11.25">
      <c r="B12" s="39"/>
      <c r="C12" s="40"/>
      <c r="E12" s="50" t="s">
        <v>170</v>
      </c>
      <c r="F12" s="50">
        <v>11</v>
      </c>
      <c r="G12" s="50">
        <v>11</v>
      </c>
      <c r="H12" s="80" t="s">
        <v>250</v>
      </c>
      <c r="I12" s="80" t="s">
        <v>250</v>
      </c>
      <c r="J12" s="37" t="s">
        <v>407</v>
      </c>
      <c r="O12" s="269" t="s">
        <v>20</v>
      </c>
    </row>
    <row r="13" spans="2:15" ht="11.25">
      <c r="B13" s="39"/>
      <c r="C13" s="40"/>
      <c r="E13" s="50" t="s">
        <v>171</v>
      </c>
      <c r="F13" s="50">
        <v>12</v>
      </c>
      <c r="G13" s="50">
        <v>12</v>
      </c>
      <c r="H13" s="80" t="s">
        <v>249</v>
      </c>
      <c r="J13" s="37" t="s">
        <v>408</v>
      </c>
      <c r="O13" s="268" t="s">
        <v>11</v>
      </c>
    </row>
    <row r="14" spans="2:15" ht="11.25">
      <c r="B14" s="39"/>
      <c r="C14" s="40"/>
      <c r="E14" s="50"/>
      <c r="F14" s="50"/>
      <c r="G14" s="50">
        <v>13</v>
      </c>
      <c r="H14" s="80" t="s">
        <v>251</v>
      </c>
      <c r="O14" s="268" t="s">
        <v>12</v>
      </c>
    </row>
    <row r="15" spans="2:15" ht="11.25">
      <c r="B15" s="39"/>
      <c r="C15" s="40"/>
      <c r="E15" s="50"/>
      <c r="F15" s="50"/>
      <c r="G15" s="50">
        <v>14</v>
      </c>
      <c r="H15" s="80" t="s">
        <v>252</v>
      </c>
      <c r="O15" s="268" t="s">
        <v>13</v>
      </c>
    </row>
    <row r="16" spans="2:15" ht="11.25">
      <c r="B16" s="39"/>
      <c r="C16" s="40"/>
      <c r="E16" s="50"/>
      <c r="F16" s="50"/>
      <c r="G16" s="50">
        <v>15</v>
      </c>
      <c r="H16" s="80" t="s">
        <v>253</v>
      </c>
      <c r="O16" s="268" t="s">
        <v>14</v>
      </c>
    </row>
    <row r="17" spans="5:15" ht="11.25">
      <c r="E17" s="50"/>
      <c r="F17" s="50"/>
      <c r="G17" s="50">
        <v>16</v>
      </c>
      <c r="H17" s="80" t="s">
        <v>254</v>
      </c>
      <c r="O17" s="268" t="s">
        <v>15</v>
      </c>
    </row>
    <row r="18" spans="5:8" ht="11.25">
      <c r="E18" s="50"/>
      <c r="F18" s="50"/>
      <c r="G18" s="50">
        <v>17</v>
      </c>
      <c r="H18" s="80" t="s">
        <v>255</v>
      </c>
    </row>
    <row r="19" spans="5:8" ht="11.25">
      <c r="E19" s="50"/>
      <c r="F19" s="50"/>
      <c r="G19" s="50">
        <v>18</v>
      </c>
      <c r="H19" s="80" t="s">
        <v>256</v>
      </c>
    </row>
    <row r="20" spans="5:8" ht="11.25">
      <c r="E20" s="50"/>
      <c r="F20" s="50"/>
      <c r="G20" s="50">
        <v>19</v>
      </c>
      <c r="H20" s="80" t="s">
        <v>257</v>
      </c>
    </row>
    <row r="21" spans="5:8" ht="11.25">
      <c r="E21" s="50"/>
      <c r="F21" s="50"/>
      <c r="G21" s="50">
        <v>20</v>
      </c>
      <c r="H21" s="80" t="s">
        <v>258</v>
      </c>
    </row>
    <row r="22" spans="5:8" ht="11.25">
      <c r="E22" s="50"/>
      <c r="F22" s="50"/>
      <c r="G22" s="50">
        <v>21</v>
      </c>
      <c r="H22" s="80" t="s">
        <v>259</v>
      </c>
    </row>
    <row r="23" spans="5:8" ht="11.25">
      <c r="E23" s="50"/>
      <c r="F23" s="50"/>
      <c r="G23" s="50">
        <v>22</v>
      </c>
      <c r="H23" s="80" t="s">
        <v>260</v>
      </c>
    </row>
    <row r="24" spans="1:8" ht="11.25">
      <c r="A24" s="37"/>
      <c r="E24" s="50"/>
      <c r="F24" s="50"/>
      <c r="G24" s="50">
        <v>23</v>
      </c>
      <c r="H24" s="80" t="s">
        <v>261</v>
      </c>
    </row>
    <row r="25" spans="5:8" ht="11.25">
      <c r="E25" s="50"/>
      <c r="F25" s="50"/>
      <c r="G25" s="50">
        <v>24</v>
      </c>
      <c r="H25" s="80" t="s">
        <v>262</v>
      </c>
    </row>
    <row r="26" spans="5:8" ht="11.25">
      <c r="E26" s="50"/>
      <c r="F26" s="50"/>
      <c r="G26" s="50">
        <v>25</v>
      </c>
      <c r="H26" s="80" t="s">
        <v>263</v>
      </c>
    </row>
    <row r="27" spans="5:8" ht="11.25">
      <c r="E27" s="50"/>
      <c r="F27" s="50"/>
      <c r="G27" s="50">
        <v>26</v>
      </c>
      <c r="H27" s="80" t="s">
        <v>264</v>
      </c>
    </row>
    <row r="28" spans="5:8" ht="11.25">
      <c r="E28" s="50"/>
      <c r="F28" s="50"/>
      <c r="G28" s="50">
        <v>27</v>
      </c>
      <c r="H28" s="80" t="s">
        <v>265</v>
      </c>
    </row>
    <row r="29" spans="5:8" ht="11.25">
      <c r="E29" s="50"/>
      <c r="F29" s="50"/>
      <c r="G29" s="50">
        <v>28</v>
      </c>
      <c r="H29" s="80" t="s">
        <v>266</v>
      </c>
    </row>
    <row r="30" spans="5:8" ht="11.25">
      <c r="E30" s="50"/>
      <c r="F30" s="50"/>
      <c r="G30" s="50">
        <v>29</v>
      </c>
      <c r="H30" s="80" t="s">
        <v>267</v>
      </c>
    </row>
    <row r="31" spans="5:8" ht="11.25">
      <c r="E31" s="50"/>
      <c r="F31" s="50"/>
      <c r="G31" s="50">
        <v>30</v>
      </c>
      <c r="H31" s="80" t="s">
        <v>268</v>
      </c>
    </row>
    <row r="32" spans="5:8" ht="11.25">
      <c r="E32" s="50"/>
      <c r="F32" s="50"/>
      <c r="G32" s="50">
        <v>31</v>
      </c>
      <c r="H32" s="80" t="s">
        <v>269</v>
      </c>
    </row>
    <row r="33" ht="11.25">
      <c r="H33" s="80" t="s">
        <v>270</v>
      </c>
    </row>
    <row r="34" ht="11.25">
      <c r="H34" s="80" t="s">
        <v>271</v>
      </c>
    </row>
    <row r="35" ht="11.25">
      <c r="H35" s="80" t="s">
        <v>272</v>
      </c>
    </row>
    <row r="36" ht="11.25">
      <c r="H36" s="80" t="s">
        <v>273</v>
      </c>
    </row>
    <row r="37" ht="11.25">
      <c r="H37" s="80" t="s">
        <v>274</v>
      </c>
    </row>
    <row r="38" ht="11.25">
      <c r="H38" s="80" t="s">
        <v>275</v>
      </c>
    </row>
    <row r="39" ht="11.25">
      <c r="H39" s="80" t="s">
        <v>276</v>
      </c>
    </row>
    <row r="40" ht="11.25">
      <c r="H40" s="80" t="s">
        <v>277</v>
      </c>
    </row>
    <row r="41" ht="11.25">
      <c r="H41" s="80" t="s">
        <v>278</v>
      </c>
    </row>
    <row r="42" ht="11.25">
      <c r="H42" s="80" t="s">
        <v>279</v>
      </c>
    </row>
    <row r="43" ht="11.25">
      <c r="H43" s="80" t="s">
        <v>280</v>
      </c>
    </row>
    <row r="44" ht="11.25">
      <c r="H44" s="80" t="s">
        <v>281</v>
      </c>
    </row>
    <row r="45" ht="11.25">
      <c r="H45" s="80" t="s">
        <v>282</v>
      </c>
    </row>
    <row r="46" ht="11.25">
      <c r="H46" s="80" t="s">
        <v>283</v>
      </c>
    </row>
    <row r="47" ht="11.25">
      <c r="H47" s="80" t="s">
        <v>284</v>
      </c>
    </row>
    <row r="48" ht="11.25">
      <c r="H48" s="80" t="s">
        <v>285</v>
      </c>
    </row>
    <row r="49" ht="11.25">
      <c r="H49" s="80" t="s">
        <v>286</v>
      </c>
    </row>
    <row r="50" ht="11.25">
      <c r="H50" s="80" t="s">
        <v>287</v>
      </c>
    </row>
    <row r="51" ht="11.25">
      <c r="H51" s="80" t="s">
        <v>288</v>
      </c>
    </row>
    <row r="52" ht="11.25">
      <c r="H52" s="80" t="s">
        <v>289</v>
      </c>
    </row>
    <row r="53" ht="11.25">
      <c r="H53" s="80" t="s">
        <v>290</v>
      </c>
    </row>
    <row r="54" ht="11.25">
      <c r="H54" s="80" t="s">
        <v>291</v>
      </c>
    </row>
    <row r="55" ht="11.25">
      <c r="H55" s="80" t="s">
        <v>292</v>
      </c>
    </row>
    <row r="56" ht="11.25">
      <c r="H56" s="80" t="s">
        <v>293</v>
      </c>
    </row>
    <row r="57" ht="11.25">
      <c r="H57" s="80" t="s">
        <v>294</v>
      </c>
    </row>
    <row r="58" ht="11.25">
      <c r="H58" s="80" t="s">
        <v>295</v>
      </c>
    </row>
    <row r="59" ht="11.25">
      <c r="H59" s="80" t="s">
        <v>296</v>
      </c>
    </row>
    <row r="60" ht="11.25">
      <c r="H60" s="80" t="s">
        <v>297</v>
      </c>
    </row>
    <row r="61" ht="11.25">
      <c r="H61" s="80" t="s">
        <v>298</v>
      </c>
    </row>
    <row r="62" ht="11.25">
      <c r="H62" s="80" t="s">
        <v>299</v>
      </c>
    </row>
    <row r="63" ht="11.25">
      <c r="H63" s="80" t="s">
        <v>300</v>
      </c>
    </row>
    <row r="64" ht="11.25">
      <c r="H64" s="80" t="s">
        <v>301</v>
      </c>
    </row>
    <row r="65" ht="11.25">
      <c r="H65" s="80" t="s">
        <v>302</v>
      </c>
    </row>
    <row r="66" ht="11.25">
      <c r="H66" s="80" t="s">
        <v>303</v>
      </c>
    </row>
    <row r="67" ht="11.25">
      <c r="H67" s="80" t="s">
        <v>304</v>
      </c>
    </row>
    <row r="68" ht="11.25">
      <c r="H68" s="80" t="s">
        <v>305</v>
      </c>
    </row>
    <row r="69" ht="11.25">
      <c r="H69" s="80" t="s">
        <v>306</v>
      </c>
    </row>
    <row r="70" ht="11.25">
      <c r="H70" s="80" t="s">
        <v>307</v>
      </c>
    </row>
    <row r="71" ht="11.25">
      <c r="H71" s="80" t="s">
        <v>308</v>
      </c>
    </row>
    <row r="72" ht="11.25">
      <c r="H72" s="80" t="s">
        <v>309</v>
      </c>
    </row>
    <row r="73" ht="11.25">
      <c r="H73" s="80" t="s">
        <v>310</v>
      </c>
    </row>
    <row r="74" ht="11.25">
      <c r="H74" s="80" t="s">
        <v>311</v>
      </c>
    </row>
    <row r="75" ht="11.25">
      <c r="H75" s="80" t="s">
        <v>312</v>
      </c>
    </row>
    <row r="76" ht="11.25">
      <c r="H76" s="80" t="s">
        <v>313</v>
      </c>
    </row>
    <row r="77" ht="11.25">
      <c r="H77" s="80" t="s">
        <v>314</v>
      </c>
    </row>
    <row r="78" ht="11.25">
      <c r="H78" s="80" t="s">
        <v>315</v>
      </c>
    </row>
    <row r="79" ht="11.25">
      <c r="H79" s="80" t="s">
        <v>144</v>
      </c>
    </row>
    <row r="80" ht="11.25">
      <c r="H80" s="80" t="s">
        <v>316</v>
      </c>
    </row>
    <row r="81" ht="11.25">
      <c r="H81" s="80" t="s">
        <v>317</v>
      </c>
    </row>
    <row r="82" ht="11.25">
      <c r="H82" s="80" t="s">
        <v>318</v>
      </c>
    </row>
    <row r="83" ht="11.25">
      <c r="H83" s="80" t="s">
        <v>319</v>
      </c>
    </row>
    <row r="84" ht="11.25">
      <c r="H84" s="80" t="s">
        <v>320</v>
      </c>
    </row>
    <row r="85" ht="11.25">
      <c r="H85" s="80" t="s">
        <v>321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98" customWidth="1"/>
  </cols>
  <sheetData>
    <row r="1" spans="1:8" ht="11.25">
      <c r="A1" s="398" t="s">
        <v>782</v>
      </c>
      <c r="B1" s="398" t="s">
        <v>218</v>
      </c>
      <c r="C1" s="398" t="s">
        <v>219</v>
      </c>
      <c r="D1" s="398" t="s">
        <v>434</v>
      </c>
      <c r="E1" s="398" t="s">
        <v>220</v>
      </c>
      <c r="F1" s="398" t="s">
        <v>221</v>
      </c>
      <c r="G1" s="398" t="s">
        <v>222</v>
      </c>
      <c r="H1" s="398" t="s">
        <v>435</v>
      </c>
    </row>
    <row r="2" spans="1:8" ht="11.25">
      <c r="A2" s="398">
        <v>1</v>
      </c>
      <c r="B2" s="398" t="s">
        <v>562</v>
      </c>
      <c r="C2" s="398" t="s">
        <v>562</v>
      </c>
      <c r="D2" s="398" t="s">
        <v>563</v>
      </c>
      <c r="E2" s="398" t="s">
        <v>564</v>
      </c>
      <c r="F2" s="398" t="s">
        <v>565</v>
      </c>
      <c r="G2" s="398" t="s">
        <v>566</v>
      </c>
      <c r="H2" s="398" t="s">
        <v>567</v>
      </c>
    </row>
    <row r="3" spans="1:8" ht="11.25">
      <c r="A3" s="398">
        <v>2</v>
      </c>
      <c r="B3" s="398" t="s">
        <v>562</v>
      </c>
      <c r="C3" s="398" t="s">
        <v>562</v>
      </c>
      <c r="D3" s="398" t="s">
        <v>563</v>
      </c>
      <c r="E3" s="398" t="s">
        <v>568</v>
      </c>
      <c r="F3" s="398" t="s">
        <v>569</v>
      </c>
      <c r="G3" s="398" t="s">
        <v>566</v>
      </c>
      <c r="H3" s="398" t="s">
        <v>570</v>
      </c>
    </row>
    <row r="4" spans="1:8" ht="11.25">
      <c r="A4" s="398">
        <v>3</v>
      </c>
      <c r="B4" s="398" t="s">
        <v>562</v>
      </c>
      <c r="C4" s="398" t="s">
        <v>562</v>
      </c>
      <c r="D4" s="398" t="s">
        <v>563</v>
      </c>
      <c r="E4" s="398" t="s">
        <v>571</v>
      </c>
      <c r="F4" s="398" t="s">
        <v>572</v>
      </c>
      <c r="G4" s="398" t="s">
        <v>566</v>
      </c>
      <c r="H4" s="398" t="s">
        <v>567</v>
      </c>
    </row>
    <row r="5" spans="1:8" ht="11.25">
      <c r="A5" s="398">
        <v>4</v>
      </c>
      <c r="B5" s="398" t="s">
        <v>573</v>
      </c>
      <c r="C5" s="398" t="s">
        <v>573</v>
      </c>
      <c r="D5" s="398" t="s">
        <v>574</v>
      </c>
      <c r="E5" s="398" t="s">
        <v>575</v>
      </c>
      <c r="F5" s="398" t="s">
        <v>576</v>
      </c>
      <c r="G5" s="398" t="s">
        <v>577</v>
      </c>
      <c r="H5" s="398" t="s">
        <v>578</v>
      </c>
    </row>
    <row r="6" spans="1:8" ht="11.25">
      <c r="A6" s="398">
        <v>5</v>
      </c>
      <c r="B6" s="398" t="s">
        <v>573</v>
      </c>
      <c r="C6" s="398" t="s">
        <v>573</v>
      </c>
      <c r="D6" s="398" t="s">
        <v>574</v>
      </c>
      <c r="E6" s="398" t="s">
        <v>579</v>
      </c>
      <c r="F6" s="398" t="s">
        <v>580</v>
      </c>
      <c r="G6" s="398" t="s">
        <v>581</v>
      </c>
      <c r="H6" s="398" t="s">
        <v>578</v>
      </c>
    </row>
    <row r="7" spans="1:8" ht="11.25">
      <c r="A7" s="398">
        <v>6</v>
      </c>
      <c r="B7" s="398" t="s">
        <v>582</v>
      </c>
      <c r="C7" s="398" t="s">
        <v>582</v>
      </c>
      <c r="D7" s="398" t="s">
        <v>583</v>
      </c>
      <c r="E7" s="398" t="s">
        <v>584</v>
      </c>
      <c r="F7" s="398" t="s">
        <v>585</v>
      </c>
      <c r="G7" s="398" t="s">
        <v>586</v>
      </c>
      <c r="H7" s="398" t="s">
        <v>578</v>
      </c>
    </row>
    <row r="8" spans="1:8" ht="11.25">
      <c r="A8" s="398">
        <v>7</v>
      </c>
      <c r="B8" s="398" t="s">
        <v>582</v>
      </c>
      <c r="C8" s="398" t="s">
        <v>582</v>
      </c>
      <c r="D8" s="398" t="s">
        <v>583</v>
      </c>
      <c r="E8" s="398" t="s">
        <v>587</v>
      </c>
      <c r="F8" s="398" t="s">
        <v>588</v>
      </c>
      <c r="G8" s="398" t="s">
        <v>586</v>
      </c>
      <c r="H8" s="398" t="s">
        <v>567</v>
      </c>
    </row>
    <row r="9" spans="1:8" ht="11.25">
      <c r="A9" s="398">
        <v>8</v>
      </c>
      <c r="B9" s="398" t="s">
        <v>589</v>
      </c>
      <c r="C9" s="398" t="s">
        <v>589</v>
      </c>
      <c r="D9" s="398" t="s">
        <v>590</v>
      </c>
      <c r="E9" s="398" t="s">
        <v>591</v>
      </c>
      <c r="F9" s="398" t="s">
        <v>592</v>
      </c>
      <c r="G9" s="398" t="s">
        <v>593</v>
      </c>
      <c r="H9" s="398" t="s">
        <v>567</v>
      </c>
    </row>
    <row r="10" spans="1:8" ht="11.25">
      <c r="A10" s="398">
        <v>9</v>
      </c>
      <c r="B10" s="398" t="s">
        <v>589</v>
      </c>
      <c r="C10" s="398" t="s">
        <v>589</v>
      </c>
      <c r="D10" s="398" t="s">
        <v>590</v>
      </c>
      <c r="E10" s="398" t="s">
        <v>594</v>
      </c>
      <c r="F10" s="398" t="s">
        <v>595</v>
      </c>
      <c r="G10" s="398" t="s">
        <v>593</v>
      </c>
      <c r="H10" s="398" t="s">
        <v>567</v>
      </c>
    </row>
    <row r="11" spans="1:8" ht="11.25">
      <c r="A11" s="398">
        <v>10</v>
      </c>
      <c r="B11" s="398" t="s">
        <v>589</v>
      </c>
      <c r="C11" s="398" t="s">
        <v>589</v>
      </c>
      <c r="D11" s="398" t="s">
        <v>590</v>
      </c>
      <c r="E11" s="398" t="s">
        <v>596</v>
      </c>
      <c r="F11" s="398" t="s">
        <v>597</v>
      </c>
      <c r="G11" s="398" t="s">
        <v>593</v>
      </c>
      <c r="H11" s="398" t="s">
        <v>567</v>
      </c>
    </row>
    <row r="12" spans="1:8" ht="11.25">
      <c r="A12" s="398">
        <v>11</v>
      </c>
      <c r="B12" s="398" t="s">
        <v>598</v>
      </c>
      <c r="C12" s="398" t="s">
        <v>598</v>
      </c>
      <c r="D12" s="398" t="s">
        <v>599</v>
      </c>
      <c r="E12" s="398" t="s">
        <v>600</v>
      </c>
      <c r="F12" s="398" t="s">
        <v>601</v>
      </c>
      <c r="G12" s="398" t="s">
        <v>602</v>
      </c>
      <c r="H12" s="398" t="s">
        <v>567</v>
      </c>
    </row>
    <row r="13" spans="1:8" ht="11.25">
      <c r="A13" s="398">
        <v>12</v>
      </c>
      <c r="B13" s="398" t="s">
        <v>598</v>
      </c>
      <c r="C13" s="398" t="s">
        <v>598</v>
      </c>
      <c r="D13" s="398" t="s">
        <v>599</v>
      </c>
      <c r="E13" s="398" t="s">
        <v>603</v>
      </c>
      <c r="F13" s="398" t="s">
        <v>604</v>
      </c>
      <c r="G13" s="398" t="s">
        <v>602</v>
      </c>
      <c r="H13" s="398" t="s">
        <v>567</v>
      </c>
    </row>
    <row r="14" spans="1:8" ht="11.25">
      <c r="A14" s="398">
        <v>13</v>
      </c>
      <c r="B14" s="398" t="s">
        <v>598</v>
      </c>
      <c r="C14" s="398" t="s">
        <v>598</v>
      </c>
      <c r="D14" s="398" t="s">
        <v>599</v>
      </c>
      <c r="E14" s="398" t="s">
        <v>605</v>
      </c>
      <c r="F14" s="398" t="s">
        <v>606</v>
      </c>
      <c r="G14" s="398" t="s">
        <v>602</v>
      </c>
      <c r="H14" s="398" t="s">
        <v>567</v>
      </c>
    </row>
    <row r="15" spans="1:8" ht="11.25">
      <c r="A15" s="398">
        <v>14</v>
      </c>
      <c r="B15" s="398" t="s">
        <v>598</v>
      </c>
      <c r="C15" s="398" t="s">
        <v>598</v>
      </c>
      <c r="D15" s="398" t="s">
        <v>599</v>
      </c>
      <c r="E15" s="398" t="s">
        <v>607</v>
      </c>
      <c r="F15" s="398" t="s">
        <v>608</v>
      </c>
      <c r="G15" s="398" t="s">
        <v>602</v>
      </c>
      <c r="H15" s="398" t="s">
        <v>578</v>
      </c>
    </row>
    <row r="16" spans="1:8" ht="11.25">
      <c r="A16" s="398">
        <v>15</v>
      </c>
      <c r="B16" s="398" t="s">
        <v>598</v>
      </c>
      <c r="C16" s="398" t="s">
        <v>598</v>
      </c>
      <c r="D16" s="398" t="s">
        <v>599</v>
      </c>
      <c r="E16" s="398" t="s">
        <v>609</v>
      </c>
      <c r="F16" s="398" t="s">
        <v>610</v>
      </c>
      <c r="G16" s="398" t="s">
        <v>602</v>
      </c>
      <c r="H16" s="398" t="s">
        <v>578</v>
      </c>
    </row>
    <row r="17" spans="1:8" ht="11.25">
      <c r="A17" s="398">
        <v>16</v>
      </c>
      <c r="B17" s="398" t="s">
        <v>598</v>
      </c>
      <c r="C17" s="398" t="s">
        <v>598</v>
      </c>
      <c r="D17" s="398" t="s">
        <v>599</v>
      </c>
      <c r="E17" s="398" t="s">
        <v>611</v>
      </c>
      <c r="F17" s="398" t="s">
        <v>612</v>
      </c>
      <c r="G17" s="398" t="s">
        <v>602</v>
      </c>
      <c r="H17" s="398" t="s">
        <v>578</v>
      </c>
    </row>
    <row r="18" spans="1:8" ht="11.25">
      <c r="A18" s="398">
        <v>17</v>
      </c>
      <c r="B18" s="398" t="s">
        <v>613</v>
      </c>
      <c r="C18" s="398" t="s">
        <v>613</v>
      </c>
      <c r="D18" s="398" t="s">
        <v>614</v>
      </c>
      <c r="E18" s="398" t="s">
        <v>615</v>
      </c>
      <c r="F18" s="398" t="s">
        <v>616</v>
      </c>
      <c r="G18" s="398" t="s">
        <v>617</v>
      </c>
      <c r="H18" s="398" t="s">
        <v>578</v>
      </c>
    </row>
    <row r="19" spans="1:8" ht="11.25">
      <c r="A19" s="398">
        <v>18</v>
      </c>
      <c r="B19" s="398" t="s">
        <v>613</v>
      </c>
      <c r="C19" s="398" t="s">
        <v>613</v>
      </c>
      <c r="D19" s="398" t="s">
        <v>614</v>
      </c>
      <c r="E19" s="398" t="s">
        <v>618</v>
      </c>
      <c r="F19" s="398" t="s">
        <v>619</v>
      </c>
      <c r="G19" s="398" t="s">
        <v>617</v>
      </c>
      <c r="H19" s="398" t="s">
        <v>567</v>
      </c>
    </row>
    <row r="20" spans="1:8" ht="11.25">
      <c r="A20" s="398">
        <v>19</v>
      </c>
      <c r="B20" s="398" t="s">
        <v>620</v>
      </c>
      <c r="C20" s="398" t="s">
        <v>620</v>
      </c>
      <c r="D20" s="398" t="s">
        <v>621</v>
      </c>
      <c r="E20" s="398" t="s">
        <v>622</v>
      </c>
      <c r="F20" s="398" t="s">
        <v>623</v>
      </c>
      <c r="G20" s="398" t="s">
        <v>624</v>
      </c>
      <c r="H20" s="398" t="s">
        <v>578</v>
      </c>
    </row>
    <row r="21" spans="1:8" ht="11.25">
      <c r="A21" s="398">
        <v>20</v>
      </c>
      <c r="B21" s="398" t="s">
        <v>625</v>
      </c>
      <c r="C21" s="398" t="s">
        <v>625</v>
      </c>
      <c r="D21" s="398" t="s">
        <v>626</v>
      </c>
      <c r="E21" s="398" t="s">
        <v>627</v>
      </c>
      <c r="F21" s="398" t="s">
        <v>628</v>
      </c>
      <c r="G21" s="398" t="s">
        <v>629</v>
      </c>
      <c r="H21" s="398" t="s">
        <v>567</v>
      </c>
    </row>
    <row r="22" spans="1:8" ht="11.25">
      <c r="A22" s="398">
        <v>21</v>
      </c>
      <c r="B22" s="398" t="s">
        <v>630</v>
      </c>
      <c r="C22" s="398" t="s">
        <v>632</v>
      </c>
      <c r="D22" s="398" t="s">
        <v>631</v>
      </c>
      <c r="E22" s="398" t="s">
        <v>633</v>
      </c>
      <c r="F22" s="398" t="s">
        <v>634</v>
      </c>
      <c r="G22" s="398" t="s">
        <v>635</v>
      </c>
      <c r="H22" s="398" t="s">
        <v>567</v>
      </c>
    </row>
    <row r="23" spans="1:8" ht="11.25">
      <c r="A23" s="398">
        <v>22</v>
      </c>
      <c r="B23" s="398" t="s">
        <v>630</v>
      </c>
      <c r="C23" s="398" t="s">
        <v>632</v>
      </c>
      <c r="D23" s="398" t="s">
        <v>631</v>
      </c>
      <c r="E23" s="398" t="s">
        <v>636</v>
      </c>
      <c r="F23" s="398" t="s">
        <v>637</v>
      </c>
      <c r="G23" s="398" t="s">
        <v>638</v>
      </c>
      <c r="H23" s="398" t="s">
        <v>567</v>
      </c>
    </row>
    <row r="24" spans="1:8" ht="11.25">
      <c r="A24" s="398">
        <v>23</v>
      </c>
      <c r="B24" s="398" t="s">
        <v>630</v>
      </c>
      <c r="C24" s="398" t="s">
        <v>632</v>
      </c>
      <c r="D24" s="398" t="s">
        <v>631</v>
      </c>
      <c r="E24" s="398" t="s">
        <v>568</v>
      </c>
      <c r="F24" s="398" t="s">
        <v>639</v>
      </c>
      <c r="G24" s="398" t="s">
        <v>638</v>
      </c>
      <c r="H24" s="398" t="s">
        <v>578</v>
      </c>
    </row>
    <row r="25" spans="1:8" ht="11.25">
      <c r="A25" s="398">
        <v>24</v>
      </c>
      <c r="B25" s="398" t="s">
        <v>630</v>
      </c>
      <c r="C25" s="398" t="s">
        <v>632</v>
      </c>
      <c r="D25" s="398" t="s">
        <v>631</v>
      </c>
      <c r="E25" s="398" t="s">
        <v>640</v>
      </c>
      <c r="F25" s="398" t="s">
        <v>641</v>
      </c>
      <c r="G25" s="398" t="s">
        <v>635</v>
      </c>
      <c r="H25" s="398" t="s">
        <v>567</v>
      </c>
    </row>
    <row r="26" spans="1:8" ht="11.25">
      <c r="A26" s="398">
        <v>25</v>
      </c>
      <c r="B26" s="398" t="s">
        <v>630</v>
      </c>
      <c r="C26" s="398" t="s">
        <v>632</v>
      </c>
      <c r="D26" s="398" t="s">
        <v>631</v>
      </c>
      <c r="E26" s="398" t="s">
        <v>642</v>
      </c>
      <c r="F26" s="398" t="s">
        <v>643</v>
      </c>
      <c r="G26" s="398" t="s">
        <v>638</v>
      </c>
      <c r="H26" s="398" t="s">
        <v>567</v>
      </c>
    </row>
    <row r="27" spans="1:8" ht="11.25">
      <c r="A27" s="398">
        <v>26</v>
      </c>
      <c r="B27" s="398" t="s">
        <v>630</v>
      </c>
      <c r="C27" s="398" t="s">
        <v>632</v>
      </c>
      <c r="D27" s="398" t="s">
        <v>631</v>
      </c>
      <c r="E27" s="398" t="s">
        <v>644</v>
      </c>
      <c r="F27" s="398" t="s">
        <v>645</v>
      </c>
      <c r="G27" s="398" t="s">
        <v>638</v>
      </c>
      <c r="H27" s="398" t="s">
        <v>567</v>
      </c>
    </row>
    <row r="28" spans="1:8" ht="11.25">
      <c r="A28" s="398">
        <v>27</v>
      </c>
      <c r="B28" s="398" t="s">
        <v>630</v>
      </c>
      <c r="C28" s="398" t="s">
        <v>632</v>
      </c>
      <c r="D28" s="398" t="s">
        <v>631</v>
      </c>
      <c r="E28" s="398" t="s">
        <v>646</v>
      </c>
      <c r="F28" s="398" t="s">
        <v>647</v>
      </c>
      <c r="G28" s="398" t="s">
        <v>635</v>
      </c>
      <c r="H28" s="398" t="s">
        <v>567</v>
      </c>
    </row>
    <row r="29" spans="1:8" ht="11.25">
      <c r="A29" s="398">
        <v>28</v>
      </c>
      <c r="B29" s="398" t="s">
        <v>630</v>
      </c>
      <c r="C29" s="398" t="s">
        <v>632</v>
      </c>
      <c r="D29" s="398" t="s">
        <v>631</v>
      </c>
      <c r="E29" s="398" t="s">
        <v>648</v>
      </c>
      <c r="F29" s="398" t="s">
        <v>649</v>
      </c>
      <c r="G29" s="398" t="s">
        <v>635</v>
      </c>
      <c r="H29" s="398" t="s">
        <v>570</v>
      </c>
    </row>
    <row r="30" spans="1:8" ht="11.25">
      <c r="A30" s="398">
        <v>29</v>
      </c>
      <c r="B30" s="398" t="s">
        <v>650</v>
      </c>
      <c r="C30" s="398" t="s">
        <v>650</v>
      </c>
      <c r="D30" s="398" t="s">
        <v>651</v>
      </c>
      <c r="E30" s="398" t="s">
        <v>652</v>
      </c>
      <c r="F30" s="398" t="s">
        <v>653</v>
      </c>
      <c r="G30" s="398" t="s">
        <v>654</v>
      </c>
      <c r="H30" s="398" t="s">
        <v>567</v>
      </c>
    </row>
    <row r="31" spans="1:8" ht="11.25">
      <c r="A31" s="398">
        <v>30</v>
      </c>
      <c r="B31" s="398" t="s">
        <v>650</v>
      </c>
      <c r="C31" s="398" t="s">
        <v>650</v>
      </c>
      <c r="D31" s="398" t="s">
        <v>651</v>
      </c>
      <c r="E31" s="398" t="s">
        <v>655</v>
      </c>
      <c r="F31" s="398" t="s">
        <v>656</v>
      </c>
      <c r="G31" s="398" t="s">
        <v>657</v>
      </c>
      <c r="H31" s="398" t="s">
        <v>578</v>
      </c>
    </row>
    <row r="32" spans="1:8" ht="11.25">
      <c r="A32" s="398">
        <v>31</v>
      </c>
      <c r="B32" s="398" t="s">
        <v>658</v>
      </c>
      <c r="C32" s="398" t="s">
        <v>658</v>
      </c>
      <c r="D32" s="398" t="s">
        <v>659</v>
      </c>
      <c r="E32" s="398" t="s">
        <v>596</v>
      </c>
      <c r="F32" s="398" t="s">
        <v>660</v>
      </c>
      <c r="G32" s="398" t="s">
        <v>661</v>
      </c>
      <c r="H32" s="398" t="s">
        <v>578</v>
      </c>
    </row>
    <row r="33" spans="1:8" ht="11.25">
      <c r="A33" s="398">
        <v>32</v>
      </c>
      <c r="B33" s="398" t="s">
        <v>658</v>
      </c>
      <c r="C33" s="398" t="s">
        <v>658</v>
      </c>
      <c r="D33" s="398" t="s">
        <v>662</v>
      </c>
      <c r="E33" s="398" t="s">
        <v>663</v>
      </c>
      <c r="F33" s="398" t="s">
        <v>664</v>
      </c>
      <c r="G33" s="398" t="s">
        <v>665</v>
      </c>
      <c r="H33" s="398" t="s">
        <v>567</v>
      </c>
    </row>
    <row r="34" spans="1:8" ht="11.25">
      <c r="A34" s="398">
        <v>33</v>
      </c>
      <c r="B34" s="398" t="s">
        <v>658</v>
      </c>
      <c r="C34" s="398" t="s">
        <v>658</v>
      </c>
      <c r="D34" s="398" t="s">
        <v>659</v>
      </c>
      <c r="E34" s="398" t="s">
        <v>666</v>
      </c>
      <c r="F34" s="398" t="s">
        <v>667</v>
      </c>
      <c r="G34" s="398" t="s">
        <v>661</v>
      </c>
      <c r="H34" s="398" t="s">
        <v>567</v>
      </c>
    </row>
    <row r="35" spans="1:8" ht="11.25">
      <c r="A35" s="398">
        <v>34</v>
      </c>
      <c r="B35" s="398" t="s">
        <v>668</v>
      </c>
      <c r="C35" s="398" t="s">
        <v>668</v>
      </c>
      <c r="D35" s="398" t="s">
        <v>669</v>
      </c>
      <c r="E35" s="398" t="s">
        <v>670</v>
      </c>
      <c r="F35" s="398" t="s">
        <v>671</v>
      </c>
      <c r="G35" s="398" t="s">
        <v>672</v>
      </c>
      <c r="H35" s="398" t="s">
        <v>567</v>
      </c>
    </row>
    <row r="36" spans="1:8" ht="11.25">
      <c r="A36" s="398">
        <v>35</v>
      </c>
      <c r="B36" s="398" t="s">
        <v>668</v>
      </c>
      <c r="C36" s="398" t="s">
        <v>668</v>
      </c>
      <c r="D36" s="398" t="s">
        <v>669</v>
      </c>
      <c r="E36" s="398" t="s">
        <v>673</v>
      </c>
      <c r="F36" s="398" t="s">
        <v>674</v>
      </c>
      <c r="G36" s="398" t="s">
        <v>672</v>
      </c>
      <c r="H36" s="398" t="s">
        <v>578</v>
      </c>
    </row>
    <row r="37" spans="1:8" ht="11.25">
      <c r="A37" s="398">
        <v>36</v>
      </c>
      <c r="B37" s="398" t="s">
        <v>668</v>
      </c>
      <c r="C37" s="398" t="s">
        <v>668</v>
      </c>
      <c r="D37" s="398" t="s">
        <v>669</v>
      </c>
      <c r="E37" s="398" t="s">
        <v>675</v>
      </c>
      <c r="F37" s="398" t="s">
        <v>676</v>
      </c>
      <c r="G37" s="398" t="s">
        <v>672</v>
      </c>
      <c r="H37" s="398" t="s">
        <v>567</v>
      </c>
    </row>
    <row r="38" spans="1:8" ht="11.25">
      <c r="A38" s="398">
        <v>37</v>
      </c>
      <c r="B38" s="398" t="s">
        <v>677</v>
      </c>
      <c r="C38" s="398" t="s">
        <v>677</v>
      </c>
      <c r="D38" s="398" t="s">
        <v>678</v>
      </c>
      <c r="E38" s="398" t="s">
        <v>679</v>
      </c>
      <c r="F38" s="398" t="s">
        <v>680</v>
      </c>
      <c r="G38" s="398" t="s">
        <v>681</v>
      </c>
      <c r="H38" s="398" t="s">
        <v>567</v>
      </c>
    </row>
    <row r="39" spans="1:8" ht="11.25">
      <c r="A39" s="398">
        <v>38</v>
      </c>
      <c r="B39" s="398" t="s">
        <v>677</v>
      </c>
      <c r="C39" s="398" t="s">
        <v>677</v>
      </c>
      <c r="D39" s="398" t="s">
        <v>678</v>
      </c>
      <c r="E39" s="398" t="s">
        <v>682</v>
      </c>
      <c r="F39" s="398" t="s">
        <v>683</v>
      </c>
      <c r="G39" s="398" t="s">
        <v>681</v>
      </c>
      <c r="H39" s="398" t="s">
        <v>578</v>
      </c>
    </row>
    <row r="40" spans="1:8" ht="11.25">
      <c r="A40" s="398">
        <v>39</v>
      </c>
      <c r="B40" s="398" t="s">
        <v>684</v>
      </c>
      <c r="C40" s="398" t="s">
        <v>684</v>
      </c>
      <c r="D40" s="398" t="s">
        <v>685</v>
      </c>
      <c r="E40" s="398" t="s">
        <v>686</v>
      </c>
      <c r="F40" s="398" t="s">
        <v>687</v>
      </c>
      <c r="G40" s="398" t="s">
        <v>688</v>
      </c>
      <c r="H40" s="398" t="s">
        <v>567</v>
      </c>
    </row>
    <row r="41" spans="1:8" ht="11.25">
      <c r="A41" s="398">
        <v>40</v>
      </c>
      <c r="B41" s="398" t="s">
        <v>689</v>
      </c>
      <c r="C41" s="398" t="s">
        <v>689</v>
      </c>
      <c r="D41" s="398" t="s">
        <v>690</v>
      </c>
      <c r="E41" s="398" t="s">
        <v>691</v>
      </c>
      <c r="F41" s="398" t="s">
        <v>692</v>
      </c>
      <c r="G41" s="398" t="s">
        <v>693</v>
      </c>
      <c r="H41" s="398" t="s">
        <v>567</v>
      </c>
    </row>
    <row r="42" spans="1:8" ht="11.25">
      <c r="A42" s="398">
        <v>41</v>
      </c>
      <c r="B42" s="398" t="s">
        <v>689</v>
      </c>
      <c r="C42" s="398" t="s">
        <v>689</v>
      </c>
      <c r="D42" s="398" t="s">
        <v>690</v>
      </c>
      <c r="E42" s="398" t="s">
        <v>694</v>
      </c>
      <c r="F42" s="398" t="s">
        <v>695</v>
      </c>
      <c r="G42" s="398" t="s">
        <v>693</v>
      </c>
      <c r="H42" s="398" t="s">
        <v>567</v>
      </c>
    </row>
    <row r="43" spans="1:8" ht="11.25">
      <c r="A43" s="398">
        <v>42</v>
      </c>
      <c r="B43" s="398" t="s">
        <v>689</v>
      </c>
      <c r="C43" s="398" t="s">
        <v>689</v>
      </c>
      <c r="D43" s="398" t="s">
        <v>690</v>
      </c>
      <c r="E43" s="398" t="s">
        <v>696</v>
      </c>
      <c r="F43" s="398" t="s">
        <v>697</v>
      </c>
      <c r="G43" s="398" t="s">
        <v>693</v>
      </c>
      <c r="H43" s="398" t="s">
        <v>567</v>
      </c>
    </row>
    <row r="44" spans="1:8" ht="11.25">
      <c r="A44" s="398">
        <v>43</v>
      </c>
      <c r="B44" s="398" t="s">
        <v>689</v>
      </c>
      <c r="C44" s="398" t="s">
        <v>689</v>
      </c>
      <c r="D44" s="398" t="s">
        <v>690</v>
      </c>
      <c r="E44" s="398" t="s">
        <v>698</v>
      </c>
      <c r="F44" s="398" t="s">
        <v>699</v>
      </c>
      <c r="G44" s="398" t="s">
        <v>693</v>
      </c>
      <c r="H44" s="398" t="s">
        <v>567</v>
      </c>
    </row>
    <row r="45" spans="1:8" ht="11.25">
      <c r="A45" s="398">
        <v>44</v>
      </c>
      <c r="B45" s="398" t="s">
        <v>689</v>
      </c>
      <c r="C45" s="398" t="s">
        <v>689</v>
      </c>
      <c r="D45" s="398" t="s">
        <v>690</v>
      </c>
      <c r="E45" s="398" t="s">
        <v>700</v>
      </c>
      <c r="F45" s="398" t="s">
        <v>701</v>
      </c>
      <c r="G45" s="398" t="s">
        <v>693</v>
      </c>
      <c r="H45" s="398" t="s">
        <v>567</v>
      </c>
    </row>
    <row r="46" spans="1:8" ht="11.25">
      <c r="A46" s="398">
        <v>45</v>
      </c>
      <c r="B46" s="398" t="s">
        <v>702</v>
      </c>
      <c r="C46" s="398" t="s">
        <v>702</v>
      </c>
      <c r="D46" s="398" t="s">
        <v>703</v>
      </c>
      <c r="E46" s="398" t="s">
        <v>704</v>
      </c>
      <c r="F46" s="398" t="s">
        <v>705</v>
      </c>
      <c r="G46" s="398" t="s">
        <v>706</v>
      </c>
      <c r="H46" s="398" t="s">
        <v>567</v>
      </c>
    </row>
    <row r="47" spans="1:8" ht="11.25">
      <c r="A47" s="398">
        <v>46</v>
      </c>
      <c r="B47" s="398" t="s">
        <v>707</v>
      </c>
      <c r="C47" s="398" t="s">
        <v>707</v>
      </c>
      <c r="D47" s="398" t="s">
        <v>708</v>
      </c>
      <c r="E47" s="398" t="s">
        <v>709</v>
      </c>
      <c r="F47" s="398" t="s">
        <v>710</v>
      </c>
      <c r="G47" s="398" t="s">
        <v>711</v>
      </c>
      <c r="H47" s="398" t="s">
        <v>578</v>
      </c>
    </row>
    <row r="48" spans="1:8" ht="11.25">
      <c r="A48" s="398">
        <v>47</v>
      </c>
      <c r="B48" s="398" t="s">
        <v>712</v>
      </c>
      <c r="C48" s="398" t="s">
        <v>712</v>
      </c>
      <c r="D48" s="398" t="s">
        <v>713</v>
      </c>
      <c r="E48" s="398" t="s">
        <v>714</v>
      </c>
      <c r="F48" s="398" t="s">
        <v>715</v>
      </c>
      <c r="G48" s="398" t="s">
        <v>716</v>
      </c>
      <c r="H48" s="398" t="s">
        <v>578</v>
      </c>
    </row>
    <row r="49" spans="1:8" ht="11.25">
      <c r="A49" s="398">
        <v>48</v>
      </c>
      <c r="B49" s="398" t="s">
        <v>712</v>
      </c>
      <c r="C49" s="398" t="s">
        <v>712</v>
      </c>
      <c r="D49" s="398" t="s">
        <v>713</v>
      </c>
      <c r="E49" s="398" t="s">
        <v>717</v>
      </c>
      <c r="F49" s="398" t="s">
        <v>718</v>
      </c>
      <c r="G49" s="398" t="s">
        <v>716</v>
      </c>
      <c r="H49" s="398" t="s">
        <v>578</v>
      </c>
    </row>
    <row r="50" spans="1:8" ht="11.25">
      <c r="A50" s="398">
        <v>49</v>
      </c>
      <c r="B50" s="398" t="s">
        <v>719</v>
      </c>
      <c r="C50" s="398" t="s">
        <v>719</v>
      </c>
      <c r="D50" s="398" t="s">
        <v>720</v>
      </c>
      <c r="E50" s="398" t="s">
        <v>721</v>
      </c>
      <c r="F50" s="398" t="s">
        <v>722</v>
      </c>
      <c r="G50" s="398" t="s">
        <v>723</v>
      </c>
      <c r="H50" s="398" t="s">
        <v>578</v>
      </c>
    </row>
    <row r="51" spans="1:8" ht="11.25">
      <c r="A51" s="398">
        <v>50</v>
      </c>
      <c r="B51" s="398" t="s">
        <v>719</v>
      </c>
      <c r="C51" s="398" t="s">
        <v>719</v>
      </c>
      <c r="D51" s="398" t="s">
        <v>720</v>
      </c>
      <c r="E51" s="398" t="s">
        <v>724</v>
      </c>
      <c r="F51" s="398" t="s">
        <v>725</v>
      </c>
      <c r="G51" s="398" t="s">
        <v>723</v>
      </c>
      <c r="H51" s="398" t="s">
        <v>567</v>
      </c>
    </row>
    <row r="52" spans="1:8" ht="11.25">
      <c r="A52" s="398">
        <v>51</v>
      </c>
      <c r="B52" s="398" t="s">
        <v>726</v>
      </c>
      <c r="C52" s="398" t="s">
        <v>726</v>
      </c>
      <c r="D52" s="398" t="s">
        <v>727</v>
      </c>
      <c r="E52" s="398" t="s">
        <v>728</v>
      </c>
      <c r="F52" s="398" t="s">
        <v>729</v>
      </c>
      <c r="G52" s="398" t="s">
        <v>730</v>
      </c>
      <c r="H52" s="398" t="s">
        <v>567</v>
      </c>
    </row>
    <row r="53" spans="1:8" ht="11.25">
      <c r="A53" s="398">
        <v>52</v>
      </c>
      <c r="B53" s="398" t="s">
        <v>731</v>
      </c>
      <c r="C53" s="398" t="s">
        <v>731</v>
      </c>
      <c r="D53" s="398" t="s">
        <v>732</v>
      </c>
      <c r="E53" s="398" t="s">
        <v>733</v>
      </c>
      <c r="F53" s="398" t="s">
        <v>734</v>
      </c>
      <c r="G53" s="398" t="s">
        <v>735</v>
      </c>
      <c r="H53" s="398" t="s">
        <v>567</v>
      </c>
    </row>
    <row r="54" spans="1:8" ht="11.25">
      <c r="A54" s="398">
        <v>53</v>
      </c>
      <c r="B54" s="398" t="s">
        <v>731</v>
      </c>
      <c r="C54" s="398" t="s">
        <v>731</v>
      </c>
      <c r="D54" s="398" t="s">
        <v>732</v>
      </c>
      <c r="E54" s="398" t="s">
        <v>736</v>
      </c>
      <c r="F54" s="398" t="s">
        <v>737</v>
      </c>
      <c r="G54" s="398" t="s">
        <v>738</v>
      </c>
      <c r="H54" s="398" t="s">
        <v>578</v>
      </c>
    </row>
    <row r="55" spans="1:8" ht="11.25">
      <c r="A55" s="398">
        <v>54</v>
      </c>
      <c r="B55" s="398" t="s">
        <v>731</v>
      </c>
      <c r="C55" s="398" t="s">
        <v>731</v>
      </c>
      <c r="D55" s="398" t="s">
        <v>732</v>
      </c>
      <c r="E55" s="398" t="s">
        <v>739</v>
      </c>
      <c r="F55" s="398" t="s">
        <v>737</v>
      </c>
      <c r="G55" s="398" t="s">
        <v>735</v>
      </c>
      <c r="H55" s="398" t="s">
        <v>578</v>
      </c>
    </row>
    <row r="56" spans="1:8" ht="11.25">
      <c r="A56" s="398">
        <v>55</v>
      </c>
      <c r="B56" s="398" t="s">
        <v>731</v>
      </c>
      <c r="C56" s="398" t="s">
        <v>731</v>
      </c>
      <c r="D56" s="398" t="s">
        <v>732</v>
      </c>
      <c r="E56" s="398" t="s">
        <v>740</v>
      </c>
      <c r="F56" s="398" t="s">
        <v>741</v>
      </c>
      <c r="G56" s="398" t="s">
        <v>735</v>
      </c>
      <c r="H56" s="398" t="s">
        <v>567</v>
      </c>
    </row>
    <row r="57" spans="1:8" ht="11.25">
      <c r="A57" s="398">
        <v>56</v>
      </c>
      <c r="B57" s="398" t="s">
        <v>731</v>
      </c>
      <c r="C57" s="398" t="s">
        <v>731</v>
      </c>
      <c r="D57" s="398" t="s">
        <v>732</v>
      </c>
      <c r="E57" s="398" t="s">
        <v>742</v>
      </c>
      <c r="F57" s="398" t="s">
        <v>743</v>
      </c>
      <c r="G57" s="398" t="s">
        <v>665</v>
      </c>
      <c r="H57" s="398" t="s">
        <v>567</v>
      </c>
    </row>
    <row r="58" spans="1:8" ht="11.25">
      <c r="A58" s="398">
        <v>57</v>
      </c>
      <c r="B58" s="398" t="s">
        <v>731</v>
      </c>
      <c r="C58" s="398" t="s">
        <v>731</v>
      </c>
      <c r="D58" s="398" t="s">
        <v>732</v>
      </c>
      <c r="E58" s="398" t="s">
        <v>744</v>
      </c>
      <c r="F58" s="398" t="s">
        <v>745</v>
      </c>
      <c r="G58" s="398" t="s">
        <v>665</v>
      </c>
      <c r="H58" s="398" t="s">
        <v>567</v>
      </c>
    </row>
    <row r="59" spans="1:8" ht="11.25">
      <c r="A59" s="398">
        <v>58</v>
      </c>
      <c r="B59" s="398" t="s">
        <v>731</v>
      </c>
      <c r="C59" s="398" t="s">
        <v>731</v>
      </c>
      <c r="D59" s="398" t="s">
        <v>732</v>
      </c>
      <c r="E59" s="398" t="s">
        <v>746</v>
      </c>
      <c r="F59" s="398" t="s">
        <v>747</v>
      </c>
      <c r="G59" s="398" t="s">
        <v>735</v>
      </c>
      <c r="H59" s="398" t="s">
        <v>567</v>
      </c>
    </row>
    <row r="60" spans="1:8" ht="11.25">
      <c r="A60" s="398">
        <v>59</v>
      </c>
      <c r="B60" s="398" t="s">
        <v>731</v>
      </c>
      <c r="C60" s="398" t="s">
        <v>731</v>
      </c>
      <c r="D60" s="398" t="s">
        <v>732</v>
      </c>
      <c r="E60" s="398" t="s">
        <v>748</v>
      </c>
      <c r="F60" s="398" t="s">
        <v>749</v>
      </c>
      <c r="G60" s="398" t="s">
        <v>735</v>
      </c>
      <c r="H60" s="398" t="s">
        <v>567</v>
      </c>
    </row>
    <row r="61" spans="1:8" ht="11.25">
      <c r="A61" s="398">
        <v>60</v>
      </c>
      <c r="B61" s="398" t="s">
        <v>731</v>
      </c>
      <c r="C61" s="398" t="s">
        <v>731</v>
      </c>
      <c r="D61" s="398" t="s">
        <v>732</v>
      </c>
      <c r="E61" s="398" t="s">
        <v>750</v>
      </c>
      <c r="F61" s="398" t="s">
        <v>751</v>
      </c>
      <c r="G61" s="398" t="s">
        <v>752</v>
      </c>
      <c r="H61" s="398" t="s">
        <v>578</v>
      </c>
    </row>
    <row r="62" spans="1:8" ht="11.25">
      <c r="A62" s="398">
        <v>61</v>
      </c>
      <c r="B62" s="398" t="s">
        <v>753</v>
      </c>
      <c r="C62" s="398" t="s">
        <v>753</v>
      </c>
      <c r="D62" s="398" t="s">
        <v>754</v>
      </c>
      <c r="E62" s="398" t="s">
        <v>755</v>
      </c>
      <c r="F62" s="398" t="s">
        <v>756</v>
      </c>
      <c r="G62" s="398" t="s">
        <v>757</v>
      </c>
      <c r="H62" s="398" t="s">
        <v>578</v>
      </c>
    </row>
    <row r="63" spans="1:8" ht="11.25">
      <c r="A63" s="398">
        <v>62</v>
      </c>
      <c r="B63" s="398" t="s">
        <v>758</v>
      </c>
      <c r="C63" s="398" t="s">
        <v>758</v>
      </c>
      <c r="D63" s="398" t="s">
        <v>759</v>
      </c>
      <c r="E63" s="398" t="s">
        <v>760</v>
      </c>
      <c r="F63" s="398" t="s">
        <v>761</v>
      </c>
      <c r="G63" s="398" t="s">
        <v>762</v>
      </c>
      <c r="H63" s="398" t="s">
        <v>567</v>
      </c>
    </row>
    <row r="64" spans="1:8" ht="11.25">
      <c r="A64" s="398">
        <v>63</v>
      </c>
      <c r="B64" s="398" t="s">
        <v>758</v>
      </c>
      <c r="C64" s="398" t="s">
        <v>758</v>
      </c>
      <c r="D64" s="398" t="s">
        <v>759</v>
      </c>
      <c r="E64" s="398" t="s">
        <v>763</v>
      </c>
      <c r="F64" s="398" t="s">
        <v>764</v>
      </c>
      <c r="G64" s="398" t="s">
        <v>762</v>
      </c>
      <c r="H64" s="398" t="s">
        <v>578</v>
      </c>
    </row>
    <row r="65" spans="1:8" ht="11.25">
      <c r="A65" s="398">
        <v>64</v>
      </c>
      <c r="B65" s="398" t="s">
        <v>758</v>
      </c>
      <c r="C65" s="398" t="s">
        <v>758</v>
      </c>
      <c r="D65" s="398" t="s">
        <v>759</v>
      </c>
      <c r="E65" s="398" t="s">
        <v>765</v>
      </c>
      <c r="F65" s="398" t="s">
        <v>766</v>
      </c>
      <c r="G65" s="398" t="s">
        <v>762</v>
      </c>
      <c r="H65" s="398" t="s">
        <v>567</v>
      </c>
    </row>
    <row r="66" spans="1:8" ht="11.25">
      <c r="A66" s="398">
        <v>65</v>
      </c>
      <c r="B66" s="398" t="s">
        <v>758</v>
      </c>
      <c r="C66" s="398" t="s">
        <v>758</v>
      </c>
      <c r="D66" s="398" t="s">
        <v>759</v>
      </c>
      <c r="E66" s="398" t="s">
        <v>767</v>
      </c>
      <c r="F66" s="398" t="s">
        <v>768</v>
      </c>
      <c r="G66" s="398" t="s">
        <v>762</v>
      </c>
      <c r="H66" s="398" t="s">
        <v>578</v>
      </c>
    </row>
    <row r="67" spans="1:8" ht="11.25">
      <c r="A67" s="398">
        <v>66</v>
      </c>
      <c r="B67" s="398" t="s">
        <v>758</v>
      </c>
      <c r="C67" s="398" t="s">
        <v>758</v>
      </c>
      <c r="D67" s="398" t="s">
        <v>759</v>
      </c>
      <c r="E67" s="398" t="s">
        <v>769</v>
      </c>
      <c r="F67" s="398" t="s">
        <v>770</v>
      </c>
      <c r="G67" s="398" t="s">
        <v>762</v>
      </c>
      <c r="H67" s="398" t="s">
        <v>567</v>
      </c>
    </row>
    <row r="68" spans="1:8" ht="11.25">
      <c r="A68" s="398">
        <v>67</v>
      </c>
      <c r="B68" s="398" t="s">
        <v>758</v>
      </c>
      <c r="C68" s="398" t="s">
        <v>758</v>
      </c>
      <c r="D68" s="398" t="s">
        <v>759</v>
      </c>
      <c r="E68" s="398" t="s">
        <v>771</v>
      </c>
      <c r="F68" s="398" t="s">
        <v>772</v>
      </c>
      <c r="G68" s="398" t="s">
        <v>762</v>
      </c>
      <c r="H68" s="398" t="s">
        <v>567</v>
      </c>
    </row>
    <row r="69" spans="1:8" ht="11.25">
      <c r="A69" s="398">
        <v>68</v>
      </c>
      <c r="B69" s="398" t="s">
        <v>758</v>
      </c>
      <c r="C69" s="398" t="s">
        <v>758</v>
      </c>
      <c r="D69" s="398" t="s">
        <v>759</v>
      </c>
      <c r="E69" s="398" t="s">
        <v>773</v>
      </c>
      <c r="F69" s="398" t="s">
        <v>774</v>
      </c>
      <c r="G69" s="398" t="s">
        <v>762</v>
      </c>
      <c r="H69" s="398" t="s">
        <v>578</v>
      </c>
    </row>
    <row r="70" spans="1:8" ht="11.25">
      <c r="A70" s="398">
        <v>69</v>
      </c>
      <c r="B70" s="398" t="s">
        <v>775</v>
      </c>
      <c r="C70" s="398" t="s">
        <v>775</v>
      </c>
      <c r="D70" s="398" t="s">
        <v>776</v>
      </c>
      <c r="E70" s="398" t="s">
        <v>777</v>
      </c>
      <c r="F70" s="398" t="s">
        <v>778</v>
      </c>
      <c r="G70" s="398" t="s">
        <v>779</v>
      </c>
      <c r="H70" s="398" t="s">
        <v>567</v>
      </c>
    </row>
    <row r="71" spans="1:8" ht="11.25">
      <c r="A71" s="398">
        <v>70</v>
      </c>
      <c r="B71" s="398" t="s">
        <v>775</v>
      </c>
      <c r="C71" s="398" t="s">
        <v>775</v>
      </c>
      <c r="D71" s="398" t="s">
        <v>776</v>
      </c>
      <c r="E71" s="398" t="s">
        <v>780</v>
      </c>
      <c r="F71" s="398" t="s">
        <v>781</v>
      </c>
      <c r="G71" s="398" t="s">
        <v>779</v>
      </c>
      <c r="H71" s="398" t="s">
        <v>567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8" ht="11.25">
      <c r="A1" s="48" t="s">
        <v>782</v>
      </c>
      <c r="B1" s="48" t="s">
        <v>218</v>
      </c>
      <c r="C1" s="48" t="s">
        <v>219</v>
      </c>
      <c r="D1" s="48" t="s">
        <v>434</v>
      </c>
      <c r="E1" s="48" t="s">
        <v>220</v>
      </c>
      <c r="F1" s="48" t="s">
        <v>221</v>
      </c>
      <c r="G1" s="48" t="s">
        <v>222</v>
      </c>
      <c r="H1" s="48" t="s">
        <v>435</v>
      </c>
    </row>
    <row r="2" ht="11.25">
      <c r="A2" s="48">
        <v>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99" customWidth="1"/>
  </cols>
  <sheetData>
    <row r="1" spans="1:5" ht="11.25">
      <c r="A1" s="399" t="s">
        <v>218</v>
      </c>
      <c r="B1" s="399" t="s">
        <v>219</v>
      </c>
      <c r="C1" s="399" t="s">
        <v>812</v>
      </c>
      <c r="D1" s="399" t="s">
        <v>218</v>
      </c>
      <c r="E1" s="399" t="s">
        <v>813</v>
      </c>
    </row>
    <row r="2" spans="1:5" ht="11.25">
      <c r="A2" s="399" t="s">
        <v>562</v>
      </c>
      <c r="B2" s="399" t="s">
        <v>562</v>
      </c>
      <c r="C2" s="399" t="s">
        <v>563</v>
      </c>
      <c r="D2" s="399" t="s">
        <v>562</v>
      </c>
      <c r="E2" s="399" t="s">
        <v>789</v>
      </c>
    </row>
    <row r="3" spans="1:5" ht="11.25">
      <c r="A3" s="399" t="s">
        <v>573</v>
      </c>
      <c r="B3" s="399" t="s">
        <v>573</v>
      </c>
      <c r="C3" s="399" t="s">
        <v>574</v>
      </c>
      <c r="D3" s="399" t="s">
        <v>573</v>
      </c>
      <c r="E3" s="399" t="s">
        <v>790</v>
      </c>
    </row>
    <row r="4" spans="1:5" ht="11.25">
      <c r="A4" s="399" t="s">
        <v>582</v>
      </c>
      <c r="B4" s="399" t="s">
        <v>582</v>
      </c>
      <c r="C4" s="399" t="s">
        <v>583</v>
      </c>
      <c r="D4" s="399" t="s">
        <v>582</v>
      </c>
      <c r="E4" s="399" t="s">
        <v>791</v>
      </c>
    </row>
    <row r="5" spans="1:5" ht="11.25">
      <c r="A5" s="399" t="s">
        <v>589</v>
      </c>
      <c r="B5" s="399" t="s">
        <v>589</v>
      </c>
      <c r="C5" s="399" t="s">
        <v>590</v>
      </c>
      <c r="D5" s="399" t="s">
        <v>589</v>
      </c>
      <c r="E5" s="399" t="s">
        <v>792</v>
      </c>
    </row>
    <row r="6" spans="1:5" ht="11.25">
      <c r="A6" s="399" t="s">
        <v>598</v>
      </c>
      <c r="B6" s="399" t="s">
        <v>598</v>
      </c>
      <c r="C6" s="399" t="s">
        <v>599</v>
      </c>
      <c r="D6" s="399" t="s">
        <v>598</v>
      </c>
      <c r="E6" s="399" t="s">
        <v>793</v>
      </c>
    </row>
    <row r="7" spans="1:5" ht="11.25">
      <c r="A7" s="399" t="s">
        <v>598</v>
      </c>
      <c r="B7" s="399" t="s">
        <v>783</v>
      </c>
      <c r="C7" s="399" t="s">
        <v>784</v>
      </c>
      <c r="D7" s="399" t="s">
        <v>613</v>
      </c>
      <c r="E7" s="399" t="s">
        <v>794</v>
      </c>
    </row>
    <row r="8" spans="1:5" ht="11.25">
      <c r="A8" s="399" t="s">
        <v>613</v>
      </c>
      <c r="B8" s="399" t="s">
        <v>613</v>
      </c>
      <c r="C8" s="399" t="s">
        <v>614</v>
      </c>
      <c r="D8" s="399" t="s">
        <v>785</v>
      </c>
      <c r="E8" s="399" t="s">
        <v>795</v>
      </c>
    </row>
    <row r="9" spans="1:5" ht="11.25">
      <c r="A9" s="399" t="s">
        <v>785</v>
      </c>
      <c r="B9" s="399" t="s">
        <v>785</v>
      </c>
      <c r="C9" s="399" t="s">
        <v>786</v>
      </c>
      <c r="D9" s="399" t="s">
        <v>630</v>
      </c>
      <c r="E9" s="399" t="s">
        <v>796</v>
      </c>
    </row>
    <row r="10" spans="1:5" ht="11.25">
      <c r="A10" s="399" t="s">
        <v>630</v>
      </c>
      <c r="B10" s="399" t="s">
        <v>630</v>
      </c>
      <c r="C10" s="399" t="s">
        <v>631</v>
      </c>
      <c r="D10" s="399" t="s">
        <v>650</v>
      </c>
      <c r="E10" s="399" t="s">
        <v>797</v>
      </c>
    </row>
    <row r="11" spans="1:5" ht="11.25">
      <c r="A11" s="399" t="s">
        <v>630</v>
      </c>
      <c r="B11" s="399" t="s">
        <v>632</v>
      </c>
      <c r="C11" s="399" t="s">
        <v>631</v>
      </c>
      <c r="D11" s="399" t="s">
        <v>658</v>
      </c>
      <c r="E11" s="399" t="s">
        <v>798</v>
      </c>
    </row>
    <row r="12" spans="1:5" ht="11.25">
      <c r="A12" s="399" t="s">
        <v>650</v>
      </c>
      <c r="B12" s="399" t="s">
        <v>650</v>
      </c>
      <c r="C12" s="399" t="s">
        <v>651</v>
      </c>
      <c r="D12" s="399" t="s">
        <v>668</v>
      </c>
      <c r="E12" s="399" t="s">
        <v>799</v>
      </c>
    </row>
    <row r="13" spans="1:5" ht="11.25">
      <c r="A13" s="399" t="s">
        <v>658</v>
      </c>
      <c r="B13" s="399" t="s">
        <v>658</v>
      </c>
      <c r="C13" s="399" t="s">
        <v>662</v>
      </c>
      <c r="D13" s="399" t="s">
        <v>677</v>
      </c>
      <c r="E13" s="399" t="s">
        <v>800</v>
      </c>
    </row>
    <row r="14" spans="1:5" ht="11.25">
      <c r="A14" s="399" t="s">
        <v>658</v>
      </c>
      <c r="B14" s="399" t="s">
        <v>658</v>
      </c>
      <c r="C14" s="399" t="s">
        <v>659</v>
      </c>
      <c r="D14" s="399" t="s">
        <v>684</v>
      </c>
      <c r="E14" s="399" t="s">
        <v>801</v>
      </c>
    </row>
    <row r="15" spans="1:5" ht="11.25">
      <c r="A15" s="399" t="s">
        <v>668</v>
      </c>
      <c r="B15" s="399" t="s">
        <v>668</v>
      </c>
      <c r="C15" s="399" t="s">
        <v>669</v>
      </c>
      <c r="D15" s="399" t="s">
        <v>689</v>
      </c>
      <c r="E15" s="399" t="s">
        <v>802</v>
      </c>
    </row>
    <row r="16" spans="1:5" ht="11.25">
      <c r="A16" s="399" t="s">
        <v>677</v>
      </c>
      <c r="B16" s="399" t="s">
        <v>677</v>
      </c>
      <c r="C16" s="399" t="s">
        <v>678</v>
      </c>
      <c r="D16" s="399" t="s">
        <v>702</v>
      </c>
      <c r="E16" s="399" t="s">
        <v>803</v>
      </c>
    </row>
    <row r="17" spans="1:5" ht="11.25">
      <c r="A17" s="399" t="s">
        <v>684</v>
      </c>
      <c r="B17" s="399" t="s">
        <v>684</v>
      </c>
      <c r="C17" s="399" t="s">
        <v>685</v>
      </c>
      <c r="D17" s="399" t="s">
        <v>707</v>
      </c>
      <c r="E17" s="399" t="s">
        <v>804</v>
      </c>
    </row>
    <row r="18" spans="1:5" ht="11.25">
      <c r="A18" s="399" t="s">
        <v>689</v>
      </c>
      <c r="B18" s="399" t="s">
        <v>689</v>
      </c>
      <c r="C18" s="399" t="s">
        <v>690</v>
      </c>
      <c r="D18" s="399" t="s">
        <v>712</v>
      </c>
      <c r="E18" s="399" t="s">
        <v>805</v>
      </c>
    </row>
    <row r="19" spans="1:5" ht="11.25">
      <c r="A19" s="399" t="s">
        <v>702</v>
      </c>
      <c r="B19" s="399" t="s">
        <v>702</v>
      </c>
      <c r="C19" s="399" t="s">
        <v>703</v>
      </c>
      <c r="D19" s="399" t="s">
        <v>719</v>
      </c>
      <c r="E19" s="399" t="s">
        <v>806</v>
      </c>
    </row>
    <row r="20" spans="1:5" ht="11.25">
      <c r="A20" s="399" t="s">
        <v>707</v>
      </c>
      <c r="B20" s="399" t="s">
        <v>707</v>
      </c>
      <c r="C20" s="399" t="s">
        <v>708</v>
      </c>
      <c r="D20" s="399" t="s">
        <v>726</v>
      </c>
      <c r="E20" s="399" t="s">
        <v>807</v>
      </c>
    </row>
    <row r="21" spans="1:5" ht="11.25">
      <c r="A21" s="399" t="s">
        <v>712</v>
      </c>
      <c r="B21" s="399" t="s">
        <v>712</v>
      </c>
      <c r="C21" s="399" t="s">
        <v>713</v>
      </c>
      <c r="D21" s="399" t="s">
        <v>731</v>
      </c>
      <c r="E21" s="399" t="s">
        <v>808</v>
      </c>
    </row>
    <row r="22" spans="1:5" ht="11.25">
      <c r="A22" s="399" t="s">
        <v>719</v>
      </c>
      <c r="B22" s="399" t="s">
        <v>719</v>
      </c>
      <c r="C22" s="399" t="s">
        <v>720</v>
      </c>
      <c r="D22" s="399" t="s">
        <v>753</v>
      </c>
      <c r="E22" s="399" t="s">
        <v>809</v>
      </c>
    </row>
    <row r="23" spans="1:5" ht="11.25">
      <c r="A23" s="399" t="s">
        <v>726</v>
      </c>
      <c r="B23" s="399" t="s">
        <v>726</v>
      </c>
      <c r="C23" s="399" t="s">
        <v>727</v>
      </c>
      <c r="D23" s="399" t="s">
        <v>758</v>
      </c>
      <c r="E23" s="399" t="s">
        <v>810</v>
      </c>
    </row>
    <row r="24" spans="1:5" ht="11.25">
      <c r="A24" s="399" t="s">
        <v>731</v>
      </c>
      <c r="B24" s="399" t="s">
        <v>731</v>
      </c>
      <c r="C24" s="399" t="s">
        <v>732</v>
      </c>
      <c r="D24" s="399" t="s">
        <v>775</v>
      </c>
      <c r="E24" s="399" t="s">
        <v>811</v>
      </c>
    </row>
    <row r="25" spans="1:3" ht="11.25">
      <c r="A25" s="399" t="s">
        <v>753</v>
      </c>
      <c r="B25" s="399" t="s">
        <v>753</v>
      </c>
      <c r="C25" s="399" t="s">
        <v>754</v>
      </c>
    </row>
    <row r="26" spans="1:3" ht="11.25">
      <c r="A26" s="399" t="s">
        <v>758</v>
      </c>
      <c r="B26" s="399" t="s">
        <v>787</v>
      </c>
      <c r="C26" s="399" t="s">
        <v>788</v>
      </c>
    </row>
    <row r="27" spans="1:3" ht="11.25">
      <c r="A27" s="399" t="s">
        <v>758</v>
      </c>
      <c r="B27" s="399" t="s">
        <v>758</v>
      </c>
      <c r="C27" s="399" t="s">
        <v>759</v>
      </c>
    </row>
    <row r="28" spans="1:3" ht="11.25">
      <c r="A28" s="399" t="s">
        <v>775</v>
      </c>
      <c r="B28" s="399" t="s">
        <v>775</v>
      </c>
      <c r="C28" s="399" t="s">
        <v>776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228" customWidth="1"/>
  </cols>
  <sheetData>
    <row r="2" ht="12.75">
      <c r="F2" s="229">
        <v>5</v>
      </c>
    </row>
    <row r="3" spans="4:9" ht="16.5" customHeight="1" thickBot="1">
      <c r="D3" s="442" t="s">
        <v>136</v>
      </c>
      <c r="E3" s="442"/>
      <c r="F3" s="448" t="s">
        <v>243</v>
      </c>
      <c r="G3" s="443"/>
      <c r="H3" s="443"/>
      <c r="I3" s="441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5" customWidth="1"/>
  </cols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183</v>
      </c>
      <c r="AW1" s="6" t="s">
        <v>184</v>
      </c>
      <c r="AX1" s="6" t="s">
        <v>436</v>
      </c>
      <c r="AY1" s="6" t="s">
        <v>437</v>
      </c>
      <c r="AZ1" s="6" t="s">
        <v>438</v>
      </c>
      <c r="BA1" s="7" t="s">
        <v>439</v>
      </c>
      <c r="BB1" s="6" t="s">
        <v>440</v>
      </c>
      <c r="BC1" s="6" t="s">
        <v>441</v>
      </c>
      <c r="BD1" s="6" t="s">
        <v>442</v>
      </c>
      <c r="BE1" s="6" t="s">
        <v>443</v>
      </c>
    </row>
    <row r="2" spans="48:57" ht="12.75" customHeight="1">
      <c r="AV2" s="7" t="s">
        <v>444</v>
      </c>
      <c r="AW2" s="9" t="s">
        <v>436</v>
      </c>
      <c r="AX2" s="7" t="s">
        <v>231</v>
      </c>
      <c r="AY2" s="7" t="s">
        <v>231</v>
      </c>
      <c r="AZ2" s="7" t="s">
        <v>231</v>
      </c>
      <c r="BA2" s="7" t="s">
        <v>231</v>
      </c>
      <c r="BB2" s="7" t="s">
        <v>231</v>
      </c>
      <c r="BC2" s="7" t="s">
        <v>231</v>
      </c>
      <c r="BD2" s="7" t="s">
        <v>231</v>
      </c>
      <c r="BE2" s="7" t="s">
        <v>231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445</v>
      </c>
      <c r="AW3" s="9" t="s">
        <v>438</v>
      </c>
      <c r="AX3" s="7" t="s">
        <v>446</v>
      </c>
      <c r="AY3" s="7" t="s">
        <v>447</v>
      </c>
      <c r="AZ3" s="7" t="s">
        <v>448</v>
      </c>
      <c r="BA3" s="7" t="s">
        <v>449</v>
      </c>
      <c r="BB3" s="7" t="s">
        <v>450</v>
      </c>
      <c r="BC3" s="7" t="s">
        <v>451</v>
      </c>
      <c r="BD3" s="7" t="s">
        <v>452</v>
      </c>
      <c r="BE3" s="7" t="s">
        <v>453</v>
      </c>
    </row>
    <row r="4" spans="3:57" ht="11.25">
      <c r="C4" s="13"/>
      <c r="D4" s="610" t="s">
        <v>454</v>
      </c>
      <c r="E4" s="611"/>
      <c r="F4" s="611"/>
      <c r="G4" s="611"/>
      <c r="H4" s="611"/>
      <c r="I4" s="611"/>
      <c r="J4" s="611"/>
      <c r="K4" s="612"/>
      <c r="L4" s="14"/>
      <c r="AV4" s="7" t="s">
        <v>455</v>
      </c>
      <c r="AW4" s="9" t="s">
        <v>439</v>
      </c>
      <c r="AX4" s="7" t="s">
        <v>456</v>
      </c>
      <c r="AY4" s="7" t="s">
        <v>457</v>
      </c>
      <c r="AZ4" s="7" t="s">
        <v>458</v>
      </c>
      <c r="BA4" s="7" t="s">
        <v>459</v>
      </c>
      <c r="BB4" s="7" t="s">
        <v>460</v>
      </c>
      <c r="BC4" s="7" t="s">
        <v>461</v>
      </c>
      <c r="BD4" s="7" t="s">
        <v>462</v>
      </c>
      <c r="BE4" s="7" t="s">
        <v>463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464</v>
      </c>
      <c r="AW5" s="9" t="s">
        <v>440</v>
      </c>
      <c r="AX5" s="7" t="s">
        <v>465</v>
      </c>
      <c r="AY5" s="7" t="s">
        <v>466</v>
      </c>
      <c r="AZ5" s="7" t="s">
        <v>467</v>
      </c>
      <c r="BB5" s="7" t="s">
        <v>468</v>
      </c>
      <c r="BC5" s="7" t="s">
        <v>23</v>
      </c>
      <c r="BE5" s="7" t="s">
        <v>24</v>
      </c>
    </row>
    <row r="6" spans="3:54" ht="11.25">
      <c r="C6" s="13"/>
      <c r="D6" s="605" t="s">
        <v>25</v>
      </c>
      <c r="E6" s="606"/>
      <c r="F6" s="606"/>
      <c r="G6" s="606"/>
      <c r="H6" s="606"/>
      <c r="I6" s="606"/>
      <c r="J6" s="606"/>
      <c r="K6" s="607"/>
      <c r="L6" s="14"/>
      <c r="AV6" s="7" t="s">
        <v>26</v>
      </c>
      <c r="AW6" s="9" t="s">
        <v>441</v>
      </c>
      <c r="AX6" s="7" t="s">
        <v>27</v>
      </c>
      <c r="AY6" s="7" t="s">
        <v>28</v>
      </c>
      <c r="BB6" s="7" t="s">
        <v>29</v>
      </c>
    </row>
    <row r="7" spans="3:51" ht="11.25">
      <c r="C7" s="13"/>
      <c r="D7" s="16" t="s">
        <v>30</v>
      </c>
      <c r="E7" s="17" t="s">
        <v>80</v>
      </c>
      <c r="F7" s="576"/>
      <c r="G7" s="576"/>
      <c r="H7" s="576"/>
      <c r="I7" s="576"/>
      <c r="J7" s="576"/>
      <c r="K7" s="577"/>
      <c r="L7" s="14"/>
      <c r="AV7" s="7" t="s">
        <v>31</v>
      </c>
      <c r="AW7" s="9" t="s">
        <v>442</v>
      </c>
      <c r="AX7" s="7" t="s">
        <v>32</v>
      </c>
      <c r="AY7" s="7" t="s">
        <v>33</v>
      </c>
    </row>
    <row r="8" spans="3:51" ht="29.25" customHeight="1">
      <c r="C8" s="13"/>
      <c r="D8" s="16" t="s">
        <v>34</v>
      </c>
      <c r="E8" s="18" t="s">
        <v>35</v>
      </c>
      <c r="F8" s="576"/>
      <c r="G8" s="576"/>
      <c r="H8" s="576"/>
      <c r="I8" s="576"/>
      <c r="J8" s="576"/>
      <c r="K8" s="577"/>
      <c r="L8" s="14"/>
      <c r="AV8" s="7" t="s">
        <v>36</v>
      </c>
      <c r="AW8" s="9" t="s">
        <v>437</v>
      </c>
      <c r="AX8" s="7" t="s">
        <v>37</v>
      </c>
      <c r="AY8" s="7" t="s">
        <v>38</v>
      </c>
    </row>
    <row r="9" spans="3:51" ht="29.25" customHeight="1">
      <c r="C9" s="13"/>
      <c r="D9" s="16" t="s">
        <v>39</v>
      </c>
      <c r="E9" s="18" t="s">
        <v>40</v>
      </c>
      <c r="F9" s="576"/>
      <c r="G9" s="576"/>
      <c r="H9" s="576"/>
      <c r="I9" s="576"/>
      <c r="J9" s="576"/>
      <c r="K9" s="577"/>
      <c r="L9" s="14"/>
      <c r="AV9" s="7" t="s">
        <v>41</v>
      </c>
      <c r="AW9" s="9" t="s">
        <v>443</v>
      </c>
      <c r="AX9" s="7" t="s">
        <v>42</v>
      </c>
      <c r="AY9" s="7" t="s">
        <v>43</v>
      </c>
    </row>
    <row r="10" spans="3:51" ht="11.25">
      <c r="C10" s="13"/>
      <c r="D10" s="16" t="s">
        <v>44</v>
      </c>
      <c r="E10" s="17" t="s">
        <v>45</v>
      </c>
      <c r="F10" s="608"/>
      <c r="G10" s="608"/>
      <c r="H10" s="608"/>
      <c r="I10" s="608"/>
      <c r="J10" s="608"/>
      <c r="K10" s="609"/>
      <c r="L10" s="14"/>
      <c r="AX10" s="7" t="s">
        <v>46</v>
      </c>
      <c r="AY10" s="7" t="s">
        <v>47</v>
      </c>
    </row>
    <row r="11" spans="3:51" ht="11.25">
      <c r="C11" s="13"/>
      <c r="D11" s="16" t="s">
        <v>48</v>
      </c>
      <c r="E11" s="17" t="s">
        <v>49</v>
      </c>
      <c r="F11" s="608"/>
      <c r="G11" s="608"/>
      <c r="H11" s="608"/>
      <c r="I11" s="608"/>
      <c r="J11" s="608"/>
      <c r="K11" s="609"/>
      <c r="L11" s="14"/>
      <c r="N11" s="19"/>
      <c r="AX11" s="7" t="s">
        <v>50</v>
      </c>
      <c r="AY11" s="7" t="s">
        <v>51</v>
      </c>
    </row>
    <row r="12" spans="3:51" ht="22.5">
      <c r="C12" s="13"/>
      <c r="D12" s="16" t="s">
        <v>52</v>
      </c>
      <c r="E12" s="18" t="s">
        <v>53</v>
      </c>
      <c r="F12" s="608"/>
      <c r="G12" s="608"/>
      <c r="H12" s="608"/>
      <c r="I12" s="608"/>
      <c r="J12" s="608"/>
      <c r="K12" s="609"/>
      <c r="L12" s="14"/>
      <c r="N12" s="19"/>
      <c r="AX12" s="7" t="s">
        <v>54</v>
      </c>
      <c r="AY12" s="7" t="s">
        <v>224</v>
      </c>
    </row>
    <row r="13" spans="3:51" ht="11.25">
      <c r="C13" s="13"/>
      <c r="D13" s="16" t="s">
        <v>225</v>
      </c>
      <c r="E13" s="17" t="s">
        <v>226</v>
      </c>
      <c r="F13" s="608"/>
      <c r="G13" s="608"/>
      <c r="H13" s="608"/>
      <c r="I13" s="608"/>
      <c r="J13" s="608"/>
      <c r="K13" s="609"/>
      <c r="L13" s="14"/>
      <c r="N13" s="19"/>
      <c r="AY13" s="7" t="s">
        <v>185</v>
      </c>
    </row>
    <row r="14" spans="3:51" ht="29.25" customHeight="1">
      <c r="C14" s="13"/>
      <c r="D14" s="16" t="s">
        <v>186</v>
      </c>
      <c r="E14" s="17" t="s">
        <v>187</v>
      </c>
      <c r="F14" s="608"/>
      <c r="G14" s="608"/>
      <c r="H14" s="608"/>
      <c r="I14" s="608"/>
      <c r="J14" s="608"/>
      <c r="K14" s="609"/>
      <c r="L14" s="14"/>
      <c r="N14" s="19"/>
      <c r="AY14" s="7" t="s">
        <v>188</v>
      </c>
    </row>
    <row r="15" spans="3:51" ht="21.75" customHeight="1">
      <c r="C15" s="13"/>
      <c r="D15" s="16" t="s">
        <v>189</v>
      </c>
      <c r="E15" s="17" t="s">
        <v>190</v>
      </c>
      <c r="F15" s="42"/>
      <c r="G15" s="604" t="s">
        <v>191</v>
      </c>
      <c r="H15" s="604"/>
      <c r="I15" s="604"/>
      <c r="J15" s="604"/>
      <c r="K15" s="3"/>
      <c r="L15" s="14"/>
      <c r="N15" s="19"/>
      <c r="AY15" s="7" t="s">
        <v>192</v>
      </c>
    </row>
    <row r="16" spans="3:51" ht="12" thickBot="1">
      <c r="C16" s="13"/>
      <c r="D16" s="21" t="s">
        <v>193</v>
      </c>
      <c r="E16" s="22" t="s">
        <v>194</v>
      </c>
      <c r="F16" s="574"/>
      <c r="G16" s="574"/>
      <c r="H16" s="574"/>
      <c r="I16" s="574"/>
      <c r="J16" s="574"/>
      <c r="K16" s="575"/>
      <c r="L16" s="14"/>
      <c r="N16" s="19"/>
      <c r="AY16" s="7" t="s">
        <v>196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197</v>
      </c>
    </row>
    <row r="18" spans="3:14" ht="11.25">
      <c r="C18" s="13"/>
      <c r="D18" s="605" t="s">
        <v>198</v>
      </c>
      <c r="E18" s="606"/>
      <c r="F18" s="606"/>
      <c r="G18" s="606"/>
      <c r="H18" s="606"/>
      <c r="I18" s="606"/>
      <c r="J18" s="606"/>
      <c r="K18" s="607"/>
      <c r="L18" s="14"/>
      <c r="N18" s="19"/>
    </row>
    <row r="19" spans="3:14" ht="11.25">
      <c r="C19" s="13"/>
      <c r="D19" s="16" t="s">
        <v>77</v>
      </c>
      <c r="E19" s="17" t="s">
        <v>199</v>
      </c>
      <c r="F19" s="608"/>
      <c r="G19" s="608"/>
      <c r="H19" s="608"/>
      <c r="I19" s="608"/>
      <c r="J19" s="608"/>
      <c r="K19" s="609"/>
      <c r="L19" s="14"/>
      <c r="N19" s="19"/>
    </row>
    <row r="20" spans="3:14" ht="22.5">
      <c r="C20" s="13"/>
      <c r="D20" s="16" t="s">
        <v>78</v>
      </c>
      <c r="E20" s="23" t="s">
        <v>200</v>
      </c>
      <c r="F20" s="576"/>
      <c r="G20" s="576"/>
      <c r="H20" s="576"/>
      <c r="I20" s="576"/>
      <c r="J20" s="576"/>
      <c r="K20" s="577"/>
      <c r="L20" s="14"/>
      <c r="N20" s="19"/>
    </row>
    <row r="21" spans="3:14" ht="11.25">
      <c r="C21" s="13"/>
      <c r="D21" s="16" t="s">
        <v>79</v>
      </c>
      <c r="E21" s="23" t="s">
        <v>201</v>
      </c>
      <c r="F21" s="576"/>
      <c r="G21" s="576"/>
      <c r="H21" s="576"/>
      <c r="I21" s="576"/>
      <c r="J21" s="576"/>
      <c r="K21" s="577"/>
      <c r="L21" s="14"/>
      <c r="N21" s="19"/>
    </row>
    <row r="22" spans="3:14" ht="22.5">
      <c r="C22" s="13"/>
      <c r="D22" s="16" t="s">
        <v>202</v>
      </c>
      <c r="E22" s="23" t="s">
        <v>203</v>
      </c>
      <c r="F22" s="576"/>
      <c r="G22" s="576"/>
      <c r="H22" s="576"/>
      <c r="I22" s="576"/>
      <c r="J22" s="576"/>
      <c r="K22" s="577"/>
      <c r="L22" s="14"/>
      <c r="N22" s="19"/>
    </row>
    <row r="23" spans="3:14" ht="22.5">
      <c r="C23" s="13"/>
      <c r="D23" s="16" t="s">
        <v>204</v>
      </c>
      <c r="E23" s="23" t="s">
        <v>205</v>
      </c>
      <c r="F23" s="576"/>
      <c r="G23" s="576"/>
      <c r="H23" s="576"/>
      <c r="I23" s="576"/>
      <c r="J23" s="576"/>
      <c r="K23" s="577"/>
      <c r="L23" s="14"/>
      <c r="N23" s="19"/>
    </row>
    <row r="24" spans="3:14" ht="23.25" thickBot="1">
      <c r="C24" s="13"/>
      <c r="D24" s="21" t="s">
        <v>206</v>
      </c>
      <c r="E24" s="24" t="s">
        <v>207</v>
      </c>
      <c r="F24" s="574"/>
      <c r="G24" s="574"/>
      <c r="H24" s="574"/>
      <c r="I24" s="574"/>
      <c r="J24" s="574"/>
      <c r="K24" s="57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568" t="s">
        <v>208</v>
      </c>
      <c r="E26" s="569"/>
      <c r="F26" s="569"/>
      <c r="G26" s="569"/>
      <c r="H26" s="569"/>
      <c r="I26" s="569"/>
      <c r="J26" s="569"/>
      <c r="K26" s="570"/>
      <c r="L26" s="14"/>
      <c r="N26" s="19"/>
    </row>
    <row r="27" spans="3:14" ht="11.25">
      <c r="C27" s="13" t="s">
        <v>209</v>
      </c>
      <c r="D27" s="16" t="s">
        <v>181</v>
      </c>
      <c r="E27" s="23" t="s">
        <v>210</v>
      </c>
      <c r="F27" s="576"/>
      <c r="G27" s="576"/>
      <c r="H27" s="576"/>
      <c r="I27" s="576"/>
      <c r="J27" s="576"/>
      <c r="K27" s="577"/>
      <c r="L27" s="14"/>
      <c r="N27" s="19"/>
    </row>
    <row r="28" spans="3:14" ht="12" thickBot="1">
      <c r="C28" s="13" t="s">
        <v>211</v>
      </c>
      <c r="D28" s="565" t="s">
        <v>212</v>
      </c>
      <c r="E28" s="566"/>
      <c r="F28" s="566"/>
      <c r="G28" s="566"/>
      <c r="H28" s="566"/>
      <c r="I28" s="566"/>
      <c r="J28" s="566"/>
      <c r="K28" s="567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568" t="s">
        <v>213</v>
      </c>
      <c r="E30" s="569"/>
      <c r="F30" s="569"/>
      <c r="G30" s="569"/>
      <c r="H30" s="569"/>
      <c r="I30" s="569"/>
      <c r="J30" s="569"/>
      <c r="K30" s="570"/>
      <c r="L30" s="14"/>
      <c r="N30" s="19"/>
    </row>
    <row r="31" spans="3:14" ht="12" thickBot="1">
      <c r="C31" s="13"/>
      <c r="D31" s="26" t="s">
        <v>182</v>
      </c>
      <c r="E31" s="27" t="s">
        <v>214</v>
      </c>
      <c r="F31" s="600"/>
      <c r="G31" s="600"/>
      <c r="H31" s="600"/>
      <c r="I31" s="600"/>
      <c r="J31" s="600"/>
      <c r="K31" s="601"/>
      <c r="L31" s="14"/>
      <c r="N31" s="19"/>
    </row>
    <row r="32" spans="3:14" ht="22.5">
      <c r="C32" s="13"/>
      <c r="D32" s="28"/>
      <c r="E32" s="29" t="s">
        <v>215</v>
      </c>
      <c r="F32" s="29" t="s">
        <v>216</v>
      </c>
      <c r="G32" s="30" t="s">
        <v>217</v>
      </c>
      <c r="H32" s="602" t="s">
        <v>61</v>
      </c>
      <c r="I32" s="602"/>
      <c r="J32" s="602"/>
      <c r="K32" s="603"/>
      <c r="L32" s="14"/>
      <c r="N32" s="19"/>
    </row>
    <row r="33" spans="3:14" ht="11.25">
      <c r="C33" s="13" t="s">
        <v>209</v>
      </c>
      <c r="D33" s="16" t="s">
        <v>62</v>
      </c>
      <c r="E33" s="23" t="s">
        <v>63</v>
      </c>
      <c r="F33" s="43"/>
      <c r="G33" s="43"/>
      <c r="H33" s="576"/>
      <c r="I33" s="576"/>
      <c r="J33" s="576"/>
      <c r="K33" s="577"/>
      <c r="L33" s="14"/>
      <c r="N33" s="19"/>
    </row>
    <row r="34" spans="3:14" ht="12" thickBot="1">
      <c r="C34" s="13" t="s">
        <v>211</v>
      </c>
      <c r="D34" s="565" t="s">
        <v>64</v>
      </c>
      <c r="E34" s="566"/>
      <c r="F34" s="566"/>
      <c r="G34" s="566"/>
      <c r="H34" s="566"/>
      <c r="I34" s="566"/>
      <c r="J34" s="566"/>
      <c r="K34" s="567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568" t="s">
        <v>65</v>
      </c>
      <c r="E36" s="569"/>
      <c r="F36" s="569"/>
      <c r="G36" s="569"/>
      <c r="H36" s="569"/>
      <c r="I36" s="569"/>
      <c r="J36" s="569"/>
      <c r="K36" s="570"/>
      <c r="L36" s="14"/>
      <c r="N36" s="19"/>
    </row>
    <row r="37" spans="3:14" ht="24.75" customHeight="1">
      <c r="C37" s="13"/>
      <c r="D37" s="31"/>
      <c r="E37" s="20" t="s">
        <v>66</v>
      </c>
      <c r="F37" s="20" t="s">
        <v>67</v>
      </c>
      <c r="G37" s="20" t="s">
        <v>68</v>
      </c>
      <c r="H37" s="20" t="s">
        <v>69</v>
      </c>
      <c r="I37" s="591" t="s">
        <v>70</v>
      </c>
      <c r="J37" s="592"/>
      <c r="K37" s="593"/>
      <c r="L37" s="14"/>
      <c r="N37" s="19"/>
    </row>
    <row r="38" spans="3:12" ht="11.25">
      <c r="C38" s="13" t="s">
        <v>209</v>
      </c>
      <c r="D38" s="16" t="s">
        <v>71</v>
      </c>
      <c r="E38" s="43"/>
      <c r="F38" s="43"/>
      <c r="G38" s="43"/>
      <c r="H38" s="43"/>
      <c r="I38" s="594"/>
      <c r="J38" s="595"/>
      <c r="K38" s="596"/>
      <c r="L38" s="14"/>
    </row>
    <row r="39" spans="3:12" ht="11.25">
      <c r="C39" s="1" t="s">
        <v>97</v>
      </c>
      <c r="D39" s="16" t="s">
        <v>98</v>
      </c>
      <c r="E39" s="43"/>
      <c r="F39" s="43"/>
      <c r="G39" s="43"/>
      <c r="H39" s="43"/>
      <c r="I39" s="594"/>
      <c r="J39" s="595"/>
      <c r="K39" s="596"/>
      <c r="L39" s="14"/>
    </row>
    <row r="40" spans="3:12" ht="11.25">
      <c r="C40" s="1" t="s">
        <v>97</v>
      </c>
      <c r="D40" s="16" t="s">
        <v>100</v>
      </c>
      <c r="E40" s="43"/>
      <c r="F40" s="43"/>
      <c r="G40" s="43"/>
      <c r="H40" s="43"/>
      <c r="I40" s="594"/>
      <c r="J40" s="595"/>
      <c r="K40" s="596"/>
      <c r="L40" s="14"/>
    </row>
    <row r="41" spans="3:12" ht="11.25">
      <c r="C41" s="1" t="s">
        <v>97</v>
      </c>
      <c r="D41" s="16" t="s">
        <v>101</v>
      </c>
      <c r="E41" s="43"/>
      <c r="F41" s="43"/>
      <c r="G41" s="43"/>
      <c r="H41" s="43"/>
      <c r="I41" s="594"/>
      <c r="J41" s="595"/>
      <c r="K41" s="596"/>
      <c r="L41" s="14"/>
    </row>
    <row r="42" spans="3:12" ht="11.25">
      <c r="C42" s="1" t="s">
        <v>97</v>
      </c>
      <c r="D42" s="16" t="s">
        <v>103</v>
      </c>
      <c r="E42" s="43"/>
      <c r="F42" s="43"/>
      <c r="G42" s="43"/>
      <c r="H42" s="43"/>
      <c r="I42" s="594"/>
      <c r="J42" s="595"/>
      <c r="K42" s="596"/>
      <c r="L42" s="14"/>
    </row>
    <row r="43" spans="3:12" ht="11.25">
      <c r="C43" s="1" t="s">
        <v>97</v>
      </c>
      <c r="D43" s="16" t="s">
        <v>104</v>
      </c>
      <c r="E43" s="43"/>
      <c r="F43" s="43"/>
      <c r="G43" s="43"/>
      <c r="H43" s="43"/>
      <c r="I43" s="594"/>
      <c r="J43" s="595"/>
      <c r="K43" s="596"/>
      <c r="L43" s="14"/>
    </row>
    <row r="44" spans="3:12" ht="11.25">
      <c r="C44" s="1" t="s">
        <v>97</v>
      </c>
      <c r="D44" s="16" t="s">
        <v>105</v>
      </c>
      <c r="E44" s="43"/>
      <c r="F44" s="43"/>
      <c r="G44" s="43"/>
      <c r="H44" s="43"/>
      <c r="I44" s="594"/>
      <c r="J44" s="595"/>
      <c r="K44" s="596"/>
      <c r="L44" s="14"/>
    </row>
    <row r="45" spans="3:12" ht="11.25">
      <c r="C45" s="1" t="s">
        <v>97</v>
      </c>
      <c r="D45" s="16" t="s">
        <v>106</v>
      </c>
      <c r="E45" s="43"/>
      <c r="F45" s="43"/>
      <c r="G45" s="43"/>
      <c r="H45" s="43"/>
      <c r="I45" s="594"/>
      <c r="J45" s="595"/>
      <c r="K45" s="596"/>
      <c r="L45" s="14"/>
    </row>
    <row r="46" spans="3:12" ht="11.25">
      <c r="C46" s="1" t="s">
        <v>97</v>
      </c>
      <c r="D46" s="16" t="s">
        <v>107</v>
      </c>
      <c r="E46" s="43"/>
      <c r="F46" s="43"/>
      <c r="G46" s="43"/>
      <c r="H46" s="43"/>
      <c r="I46" s="594"/>
      <c r="J46" s="595"/>
      <c r="K46" s="596"/>
      <c r="L46" s="14"/>
    </row>
    <row r="47" spans="3:12" ht="11.25">
      <c r="C47" s="1" t="s">
        <v>97</v>
      </c>
      <c r="D47" s="16" t="s">
        <v>108</v>
      </c>
      <c r="E47" s="43"/>
      <c r="F47" s="43"/>
      <c r="G47" s="43"/>
      <c r="H47" s="43"/>
      <c r="I47" s="594"/>
      <c r="J47" s="595"/>
      <c r="K47" s="596"/>
      <c r="L47" s="14"/>
    </row>
    <row r="48" spans="3:12" ht="11.25">
      <c r="C48" s="1" t="s">
        <v>97</v>
      </c>
      <c r="D48" s="16" t="s">
        <v>109</v>
      </c>
      <c r="E48" s="43"/>
      <c r="F48" s="43"/>
      <c r="G48" s="43"/>
      <c r="H48" s="43"/>
      <c r="I48" s="594"/>
      <c r="J48" s="595"/>
      <c r="K48" s="596"/>
      <c r="L48" s="14"/>
    </row>
    <row r="49" spans="3:12" ht="11.25">
      <c r="C49" s="1" t="s">
        <v>97</v>
      </c>
      <c r="D49" s="16" t="s">
        <v>110</v>
      </c>
      <c r="E49" s="43"/>
      <c r="F49" s="43"/>
      <c r="G49" s="43"/>
      <c r="H49" s="43"/>
      <c r="I49" s="594"/>
      <c r="J49" s="595"/>
      <c r="K49" s="596"/>
      <c r="L49" s="14"/>
    </row>
    <row r="50" spans="3:12" ht="11.25">
      <c r="C50" s="1" t="s">
        <v>97</v>
      </c>
      <c r="D50" s="16" t="s">
        <v>111</v>
      </c>
      <c r="E50" s="43"/>
      <c r="F50" s="43"/>
      <c r="G50" s="43"/>
      <c r="H50" s="43"/>
      <c r="I50" s="594"/>
      <c r="J50" s="595"/>
      <c r="K50" s="596"/>
      <c r="L50" s="14"/>
    </row>
    <row r="51" spans="3:12" ht="11.25">
      <c r="C51" s="1" t="s">
        <v>97</v>
      </c>
      <c r="D51" s="16" t="s">
        <v>112</v>
      </c>
      <c r="E51" s="43"/>
      <c r="F51" s="43"/>
      <c r="G51" s="43"/>
      <c r="H51" s="43"/>
      <c r="I51" s="594"/>
      <c r="J51" s="595"/>
      <c r="K51" s="596"/>
      <c r="L51" s="14"/>
    </row>
    <row r="52" spans="3:12" ht="11.25">
      <c r="C52" s="1" t="s">
        <v>97</v>
      </c>
      <c r="D52" s="16" t="s">
        <v>113</v>
      </c>
      <c r="E52" s="43"/>
      <c r="F52" s="43"/>
      <c r="G52" s="43"/>
      <c r="H52" s="43"/>
      <c r="I52" s="594"/>
      <c r="J52" s="595"/>
      <c r="K52" s="596"/>
      <c r="L52" s="14"/>
    </row>
    <row r="53" spans="3:12" ht="11.25">
      <c r="C53" s="1" t="s">
        <v>97</v>
      </c>
      <c r="D53" s="16" t="s">
        <v>118</v>
      </c>
      <c r="E53" s="43"/>
      <c r="F53" s="43"/>
      <c r="G53" s="43"/>
      <c r="H53" s="43"/>
      <c r="I53" s="594"/>
      <c r="J53" s="595"/>
      <c r="K53" s="596"/>
      <c r="L53" s="14"/>
    </row>
    <row r="54" spans="3:12" ht="11.25">
      <c r="C54" s="1" t="s">
        <v>97</v>
      </c>
      <c r="D54" s="16" t="s">
        <v>119</v>
      </c>
      <c r="E54" s="43"/>
      <c r="F54" s="43"/>
      <c r="G54" s="43"/>
      <c r="H54" s="43"/>
      <c r="I54" s="594"/>
      <c r="J54" s="595"/>
      <c r="K54" s="596"/>
      <c r="L54" s="14"/>
    </row>
    <row r="55" spans="3:14" ht="12" thickBot="1">
      <c r="C55" s="13" t="s">
        <v>211</v>
      </c>
      <c r="D55" s="565" t="s">
        <v>72</v>
      </c>
      <c r="E55" s="566"/>
      <c r="F55" s="566"/>
      <c r="G55" s="566"/>
      <c r="H55" s="566"/>
      <c r="I55" s="566"/>
      <c r="J55" s="566"/>
      <c r="K55" s="567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583" t="s">
        <v>73</v>
      </c>
      <c r="E57" s="584"/>
      <c r="F57" s="584"/>
      <c r="G57" s="584"/>
      <c r="H57" s="584"/>
      <c r="I57" s="584"/>
      <c r="J57" s="584"/>
      <c r="K57" s="585"/>
      <c r="L57" s="14"/>
      <c r="N57" s="19"/>
    </row>
    <row r="58" spans="3:14" ht="22.5">
      <c r="C58" s="13"/>
      <c r="D58" s="16" t="s">
        <v>74</v>
      </c>
      <c r="E58" s="23" t="s">
        <v>75</v>
      </c>
      <c r="F58" s="588"/>
      <c r="G58" s="589"/>
      <c r="H58" s="589"/>
      <c r="I58" s="589"/>
      <c r="J58" s="589"/>
      <c r="K58" s="590"/>
      <c r="L58" s="14"/>
      <c r="N58" s="19"/>
    </row>
    <row r="59" spans="3:14" ht="11.25">
      <c r="C59" s="13"/>
      <c r="D59" s="16" t="s">
        <v>76</v>
      </c>
      <c r="E59" s="23" t="s">
        <v>177</v>
      </c>
      <c r="F59" s="571"/>
      <c r="G59" s="572"/>
      <c r="H59" s="572"/>
      <c r="I59" s="572"/>
      <c r="J59" s="572"/>
      <c r="K59" s="573"/>
      <c r="L59" s="14"/>
      <c r="N59" s="19"/>
    </row>
    <row r="60" spans="3:14" ht="23.25" thickBot="1">
      <c r="C60" s="13"/>
      <c r="D60" s="21" t="s">
        <v>178</v>
      </c>
      <c r="E60" s="24" t="s">
        <v>81</v>
      </c>
      <c r="F60" s="597"/>
      <c r="G60" s="598"/>
      <c r="H60" s="598"/>
      <c r="I60" s="598"/>
      <c r="J60" s="598"/>
      <c r="K60" s="599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568" t="s">
        <v>82</v>
      </c>
      <c r="E62" s="569"/>
      <c r="F62" s="569"/>
      <c r="G62" s="569"/>
      <c r="H62" s="569"/>
      <c r="I62" s="569"/>
      <c r="J62" s="569"/>
      <c r="K62" s="570"/>
      <c r="L62" s="14"/>
      <c r="N62" s="19"/>
    </row>
    <row r="63" spans="3:14" ht="11.25">
      <c r="C63" s="13"/>
      <c r="D63" s="16"/>
      <c r="E63" s="32" t="s">
        <v>83</v>
      </c>
      <c r="F63" s="586" t="s">
        <v>84</v>
      </c>
      <c r="G63" s="586"/>
      <c r="H63" s="586"/>
      <c r="I63" s="586"/>
      <c r="J63" s="586"/>
      <c r="K63" s="587"/>
      <c r="L63" s="14"/>
      <c r="N63" s="19"/>
    </row>
    <row r="64" spans="3:14" ht="11.25">
      <c r="C64" s="13" t="s">
        <v>209</v>
      </c>
      <c r="D64" s="16" t="s">
        <v>85</v>
      </c>
      <c r="E64" s="41"/>
      <c r="F64" s="571"/>
      <c r="G64" s="572"/>
      <c r="H64" s="572"/>
      <c r="I64" s="572"/>
      <c r="J64" s="572"/>
      <c r="K64" s="573"/>
      <c r="L64" s="14"/>
      <c r="N64" s="19"/>
    </row>
    <row r="65" spans="3:14" ht="12" thickBot="1">
      <c r="C65" s="13" t="s">
        <v>211</v>
      </c>
      <c r="D65" s="565" t="s">
        <v>86</v>
      </c>
      <c r="E65" s="566"/>
      <c r="F65" s="566"/>
      <c r="G65" s="566"/>
      <c r="H65" s="566"/>
      <c r="I65" s="566"/>
      <c r="J65" s="566"/>
      <c r="K65" s="567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583" t="s">
        <v>87</v>
      </c>
      <c r="E67" s="584"/>
      <c r="F67" s="584"/>
      <c r="G67" s="584"/>
      <c r="H67" s="584"/>
      <c r="I67" s="584"/>
      <c r="J67" s="584"/>
      <c r="K67" s="585"/>
      <c r="L67" s="14"/>
      <c r="N67" s="19"/>
    </row>
    <row r="68" spans="3:14" ht="52.5" customHeight="1">
      <c r="C68" s="13"/>
      <c r="D68" s="16" t="s">
        <v>88</v>
      </c>
      <c r="E68" s="23" t="s">
        <v>89</v>
      </c>
      <c r="F68" s="581"/>
      <c r="G68" s="581"/>
      <c r="H68" s="581"/>
      <c r="I68" s="581"/>
      <c r="J68" s="581"/>
      <c r="K68" s="582"/>
      <c r="L68" s="14"/>
      <c r="N68" s="19"/>
    </row>
    <row r="69" spans="3:14" ht="11.25">
      <c r="C69" s="13"/>
      <c r="D69" s="16" t="s">
        <v>90</v>
      </c>
      <c r="E69" s="23" t="s">
        <v>91</v>
      </c>
      <c r="F69" s="578"/>
      <c r="G69" s="579"/>
      <c r="H69" s="579"/>
      <c r="I69" s="579"/>
      <c r="J69" s="579"/>
      <c r="K69" s="580"/>
      <c r="L69" s="14"/>
      <c r="N69" s="19"/>
    </row>
    <row r="70" spans="3:14" ht="11.25">
      <c r="C70" s="13"/>
      <c r="D70" s="16" t="s">
        <v>92</v>
      </c>
      <c r="E70" s="23" t="s">
        <v>93</v>
      </c>
      <c r="F70" s="576"/>
      <c r="G70" s="576"/>
      <c r="H70" s="576"/>
      <c r="I70" s="576"/>
      <c r="J70" s="576"/>
      <c r="K70" s="577"/>
      <c r="L70" s="14"/>
      <c r="N70" s="19"/>
    </row>
    <row r="71" spans="3:12" ht="23.25" thickBot="1">
      <c r="C71" s="13"/>
      <c r="D71" s="21" t="s">
        <v>94</v>
      </c>
      <c r="E71" s="24" t="s">
        <v>95</v>
      </c>
      <c r="F71" s="574"/>
      <c r="G71" s="574"/>
      <c r="H71" s="574"/>
      <c r="I71" s="574"/>
      <c r="J71" s="574"/>
      <c r="K71" s="57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  <mergeCell ref="I43:K43"/>
    <mergeCell ref="I44:K44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65"/>
  <sheetViews>
    <sheetView showGridLines="0" zoomScalePageLayoutView="0" workbookViewId="0" topLeftCell="C39">
      <selection activeCell="E2" sqref="D2:H62"/>
    </sheetView>
  </sheetViews>
  <sheetFormatPr defaultColWidth="9.140625" defaultRowHeight="11.25"/>
  <cols>
    <col min="1" max="1" width="17.57421875" style="68" hidden="1" customWidth="1"/>
    <col min="2" max="2" width="17.57421875" style="69" hidden="1" customWidth="1"/>
    <col min="3" max="3" width="2.7109375" style="70" customWidth="1"/>
    <col min="4" max="4" width="11.8515625" style="152" bestFit="1" customWidth="1"/>
    <col min="5" max="6" width="30.8515625" style="152" customWidth="1"/>
    <col min="7" max="7" width="45.7109375" style="167" customWidth="1"/>
    <col min="8" max="8" width="12.421875" style="152" customWidth="1"/>
    <col min="9" max="10" width="2.7109375" style="152" customWidth="1"/>
    <col min="11" max="16384" width="9.140625" style="152" customWidth="1"/>
  </cols>
  <sheetData>
    <row r="1" spans="1:7" s="70" customFormat="1" ht="11.25" customHeight="1">
      <c r="A1" s="68" t="str">
        <f>region_name</f>
        <v>Белгородская область</v>
      </c>
      <c r="B1" s="69">
        <f>IF(god="","Не определено",god)</f>
        <v>2011</v>
      </c>
      <c r="C1" s="70" t="str">
        <f>org&amp;"_INN:"&amp;inn&amp;"_KPP:"&amp;kpp</f>
        <v>ОАО " БЕЛГОРОДАСБЕСТОЦЕМЕНТ"_INN:3123004089_KPP:312301001</v>
      </c>
      <c r="G1" s="71"/>
    </row>
    <row r="2" spans="1:8" s="70" customFormat="1" ht="11.25" customHeight="1">
      <c r="A2" s="68" t="str">
        <f>IF(org="","Не определено",org)</f>
        <v>ОАО " БЕЛГОРОДАСБЕСТОЦЕМЕНТ"</v>
      </c>
      <c r="B2" s="69" t="str">
        <f>IF(inn="","Не определено",inn)</f>
        <v>3123004089</v>
      </c>
      <c r="G2" s="71"/>
      <c r="H2" s="396" t="str">
        <f>codeTemplate</f>
        <v>Факт ХВС</v>
      </c>
    </row>
    <row r="3" spans="4:9" ht="18" customHeight="1">
      <c r="D3" s="148"/>
      <c r="E3" s="149"/>
      <c r="F3" s="150"/>
      <c r="G3" s="476"/>
      <c r="H3" s="476"/>
      <c r="I3" s="151"/>
    </row>
    <row r="4" spans="1:9" ht="30" customHeight="1" thickBot="1">
      <c r="A4" s="68" t="str">
        <f>IF(fil="","Не определено",fil)</f>
        <v>Не определено</v>
      </c>
      <c r="B4" s="69" t="str">
        <f>IF(kpp="","Не определено",kpp)</f>
        <v>312301001</v>
      </c>
      <c r="D4" s="478" t="s">
        <v>828</v>
      </c>
      <c r="E4" s="479"/>
      <c r="F4" s="479"/>
      <c r="G4" s="479"/>
      <c r="H4" s="480"/>
      <c r="I4" s="151"/>
    </row>
    <row r="5" spans="4:9" ht="11.25">
      <c r="D5" s="150"/>
      <c r="E5" s="150"/>
      <c r="F5" s="150"/>
      <c r="G5" s="153"/>
      <c r="H5" s="150"/>
      <c r="I5" s="151"/>
    </row>
    <row r="6" spans="4:9" ht="16.5" customHeight="1">
      <c r="D6" s="181"/>
      <c r="E6" s="182"/>
      <c r="F6" s="182"/>
      <c r="G6" s="183"/>
      <c r="H6" s="187"/>
      <c r="I6" s="151"/>
    </row>
    <row r="7" spans="1:9" ht="24.75" customHeight="1" thickBot="1">
      <c r="A7" s="73"/>
      <c r="D7" s="179"/>
      <c r="E7" s="477" t="s">
        <v>136</v>
      </c>
      <c r="F7" s="477"/>
      <c r="G7" s="118" t="s">
        <v>243</v>
      </c>
      <c r="H7" s="188"/>
      <c r="I7" s="151"/>
    </row>
    <row r="8" spans="1:9" ht="11.25">
      <c r="A8" s="73"/>
      <c r="D8" s="179"/>
      <c r="E8" s="154"/>
      <c r="F8" s="154"/>
      <c r="G8" s="154"/>
      <c r="H8" s="188"/>
      <c r="I8" s="151"/>
    </row>
    <row r="9" spans="1:8" s="156" customFormat="1" ht="11.25" customHeight="1">
      <c r="A9" s="73"/>
      <c r="B9" s="69"/>
      <c r="C9" s="70"/>
      <c r="D9" s="180"/>
      <c r="E9" s="412"/>
      <c r="F9" s="155"/>
      <c r="H9" s="414"/>
    </row>
    <row r="10" spans="1:8" ht="15.75" customHeight="1">
      <c r="A10" s="73"/>
      <c r="D10" s="180"/>
      <c r="E10" s="149"/>
      <c r="F10" s="151"/>
      <c r="G10" s="152"/>
      <c r="H10" s="413"/>
    </row>
    <row r="11" spans="1:9" s="156" customFormat="1" ht="11.25">
      <c r="A11" s="73"/>
      <c r="B11" s="69"/>
      <c r="C11" s="70"/>
      <c r="D11" s="180"/>
      <c r="E11" s="75"/>
      <c r="F11" s="149"/>
      <c r="G11" s="158"/>
      <c r="H11" s="189"/>
      <c r="I11" s="155"/>
    </row>
    <row r="12" spans="4:9" ht="30" customHeight="1" thickBot="1">
      <c r="D12" s="180"/>
      <c r="E12" s="486" t="s">
        <v>482</v>
      </c>
      <c r="F12" s="486"/>
      <c r="G12" s="157" t="s">
        <v>147</v>
      </c>
      <c r="H12" s="188"/>
      <c r="I12" s="151"/>
    </row>
    <row r="13" spans="1:9" s="156" customFormat="1" ht="11.25">
      <c r="A13" s="73"/>
      <c r="B13" s="69"/>
      <c r="C13" s="70"/>
      <c r="D13" s="180"/>
      <c r="E13" s="75"/>
      <c r="F13" s="149"/>
      <c r="G13" s="158"/>
      <c r="H13" s="189"/>
      <c r="I13" s="155"/>
    </row>
    <row r="14" spans="4:9" ht="30" customHeight="1" thickBot="1">
      <c r="D14" s="180"/>
      <c r="E14" s="486" t="s">
        <v>60</v>
      </c>
      <c r="F14" s="486"/>
      <c r="G14" s="159">
        <v>2011</v>
      </c>
      <c r="H14" s="188"/>
      <c r="I14" s="151"/>
    </row>
    <row r="15" spans="4:9" ht="12" customHeight="1">
      <c r="D15" s="180"/>
      <c r="E15" s="76"/>
      <c r="F15" s="149"/>
      <c r="G15" s="153"/>
      <c r="H15" s="190"/>
      <c r="I15" s="151"/>
    </row>
    <row r="16" spans="1:9" ht="37.5" customHeight="1" thickBot="1">
      <c r="A16" s="68" t="s">
        <v>138</v>
      </c>
      <c r="B16" s="69" t="s">
        <v>150</v>
      </c>
      <c r="D16" s="180"/>
      <c r="E16" s="486" t="s">
        <v>469</v>
      </c>
      <c r="F16" s="486"/>
      <c r="G16" s="157" t="s">
        <v>148</v>
      </c>
      <c r="H16" s="190"/>
      <c r="I16" s="151"/>
    </row>
    <row r="17" spans="4:9" ht="11.25">
      <c r="D17" s="180"/>
      <c r="E17" s="76"/>
      <c r="F17" s="76"/>
      <c r="G17" s="76"/>
      <c r="H17" s="190"/>
      <c r="I17" s="151"/>
    </row>
    <row r="18" spans="4:9" ht="37.5" customHeight="1">
      <c r="D18" s="180"/>
      <c r="E18" s="76"/>
      <c r="F18" s="76"/>
      <c r="G18" s="76"/>
      <c r="H18" s="190"/>
      <c r="I18" s="151"/>
    </row>
    <row r="19" spans="1:9" ht="33.75" customHeight="1">
      <c r="A19" s="68">
        <v>66</v>
      </c>
      <c r="D19" s="180"/>
      <c r="E19" s="485"/>
      <c r="F19" s="485"/>
      <c r="G19" s="485"/>
      <c r="H19" s="191"/>
      <c r="I19" s="151"/>
    </row>
    <row r="20" spans="4:10" ht="26.25" customHeight="1" thickBot="1">
      <c r="D20" s="180"/>
      <c r="E20" s="469" t="s">
        <v>830</v>
      </c>
      <c r="F20" s="470"/>
      <c r="G20" s="275" t="s">
        <v>640</v>
      </c>
      <c r="H20" s="188"/>
      <c r="I20" s="151"/>
      <c r="J20" s="160"/>
    </row>
    <row r="21" spans="4:10" ht="2.25" customHeight="1">
      <c r="D21" s="180"/>
      <c r="E21" s="76"/>
      <c r="F21" s="76"/>
      <c r="G21" s="76"/>
      <c r="H21" s="188"/>
      <c r="I21" s="151"/>
      <c r="J21" s="160"/>
    </row>
    <row r="22" spans="4:9" ht="24.75" customHeight="1" thickBot="1">
      <c r="D22" s="180"/>
      <c r="E22" s="469" t="s">
        <v>139</v>
      </c>
      <c r="F22" s="470"/>
      <c r="G22" s="274"/>
      <c r="H22" s="191"/>
      <c r="I22" s="151"/>
    </row>
    <row r="23" spans="4:10" ht="2.25" customHeight="1">
      <c r="D23" s="180"/>
      <c r="E23" s="76"/>
      <c r="F23" s="76"/>
      <c r="G23" s="76"/>
      <c r="H23" s="188"/>
      <c r="I23" s="151"/>
      <c r="J23" s="160"/>
    </row>
    <row r="24" spans="4:9" ht="26.25" customHeight="1">
      <c r="D24" s="180"/>
      <c r="E24" s="471" t="s">
        <v>831</v>
      </c>
      <c r="F24" s="472"/>
      <c r="G24" s="272" t="s">
        <v>641</v>
      </c>
      <c r="H24" s="191"/>
      <c r="I24" s="151"/>
    </row>
    <row r="25" spans="4:9" ht="26.25" customHeight="1" thickBot="1">
      <c r="D25" s="180"/>
      <c r="E25" s="483" t="s">
        <v>832</v>
      </c>
      <c r="F25" s="484"/>
      <c r="G25" s="273" t="s">
        <v>635</v>
      </c>
      <c r="H25" s="191"/>
      <c r="I25" s="151"/>
    </row>
    <row r="26" spans="4:10" ht="2.25" customHeight="1">
      <c r="D26" s="180"/>
      <c r="E26" s="76"/>
      <c r="F26" s="76"/>
      <c r="G26" s="76"/>
      <c r="H26" s="188"/>
      <c r="I26" s="151"/>
      <c r="J26" s="160"/>
    </row>
    <row r="27" spans="4:9" ht="26.25" customHeight="1" thickBot="1">
      <c r="D27" s="180"/>
      <c r="E27" s="474" t="s">
        <v>234</v>
      </c>
      <c r="F27" s="475"/>
      <c r="G27" s="271" t="s">
        <v>567</v>
      </c>
      <c r="H27" s="191"/>
      <c r="I27" s="151"/>
    </row>
    <row r="28" spans="4:10" ht="2.25" customHeight="1">
      <c r="D28" s="180"/>
      <c r="E28" s="76"/>
      <c r="F28" s="76"/>
      <c r="G28" s="76"/>
      <c r="H28" s="188"/>
      <c r="I28" s="151"/>
      <c r="J28" s="160"/>
    </row>
    <row r="29" spans="4:9" ht="26.25" customHeight="1" thickBot="1">
      <c r="D29" s="180"/>
      <c r="E29" s="474" t="s">
        <v>491</v>
      </c>
      <c r="F29" s="475"/>
      <c r="G29" s="270" t="s">
        <v>148</v>
      </c>
      <c r="H29" s="191"/>
      <c r="I29" s="151"/>
    </row>
    <row r="30" spans="4:10" ht="2.25" customHeight="1">
      <c r="D30" s="180"/>
      <c r="E30" s="76"/>
      <c r="F30" s="76"/>
      <c r="G30" s="76"/>
      <c r="H30" s="188"/>
      <c r="I30" s="151"/>
      <c r="J30" s="160"/>
    </row>
    <row r="31" spans="4:9" ht="26.25" customHeight="1" thickBot="1">
      <c r="D31" s="180"/>
      <c r="E31" s="474" t="s">
        <v>233</v>
      </c>
      <c r="F31" s="475"/>
      <c r="G31" s="270" t="s">
        <v>486</v>
      </c>
      <c r="H31" s="191"/>
      <c r="I31" s="151"/>
    </row>
    <row r="32" spans="4:10" ht="2.25" customHeight="1">
      <c r="D32" s="180"/>
      <c r="E32" s="76"/>
      <c r="F32" s="76"/>
      <c r="G32" s="76"/>
      <c r="H32" s="188"/>
      <c r="I32" s="151"/>
      <c r="J32" s="160"/>
    </row>
    <row r="33" spans="4:9" ht="26.25" customHeight="1" thickBot="1">
      <c r="D33" s="180"/>
      <c r="E33" s="481" t="s">
        <v>55</v>
      </c>
      <c r="F33" s="482"/>
      <c r="G33" s="157" t="s">
        <v>148</v>
      </c>
      <c r="H33" s="191"/>
      <c r="I33" s="151"/>
    </row>
    <row r="34" spans="4:9" ht="11.25">
      <c r="D34" s="180"/>
      <c r="E34" s="76"/>
      <c r="F34" s="76"/>
      <c r="G34" s="76"/>
      <c r="H34" s="191"/>
      <c r="I34" s="151"/>
    </row>
    <row r="35" spans="4:9" ht="18" customHeight="1">
      <c r="D35" s="180"/>
      <c r="E35" s="76"/>
      <c r="F35" s="76"/>
      <c r="G35" s="76"/>
      <c r="H35" s="191"/>
      <c r="I35" s="151"/>
    </row>
    <row r="36" spans="4:9" ht="30.75" customHeight="1">
      <c r="D36" s="180"/>
      <c r="E36" s="76"/>
      <c r="F36" s="76"/>
      <c r="G36" s="76"/>
      <c r="H36" s="191"/>
      <c r="I36" s="151"/>
    </row>
    <row r="37" spans="4:9" ht="30.75" customHeight="1">
      <c r="D37" s="180"/>
      <c r="E37" s="473"/>
      <c r="F37" s="473"/>
      <c r="G37" s="473"/>
      <c r="H37" s="191"/>
      <c r="I37" s="151"/>
    </row>
    <row r="38" spans="3:17" ht="56.25">
      <c r="C38" s="77"/>
      <c r="D38" s="180"/>
      <c r="E38" s="120" t="s">
        <v>378</v>
      </c>
      <c r="F38" s="464" t="s">
        <v>379</v>
      </c>
      <c r="G38" s="465"/>
      <c r="H38" s="188"/>
      <c r="I38" s="151"/>
      <c r="O38" s="78"/>
      <c r="P38" s="78"/>
      <c r="Q38" s="79"/>
    </row>
    <row r="39" spans="3:17" ht="18.75" customHeight="1">
      <c r="C39" s="77"/>
      <c r="D39" s="180"/>
      <c r="E39" s="161" t="s">
        <v>235</v>
      </c>
      <c r="F39" s="162" t="s">
        <v>239</v>
      </c>
      <c r="G39" s="163" t="s">
        <v>149</v>
      </c>
      <c r="H39" s="188"/>
      <c r="I39" s="151"/>
      <c r="O39" s="78"/>
      <c r="P39" s="78"/>
      <c r="Q39" s="79"/>
    </row>
    <row r="40" spans="3:17" ht="15" customHeight="1">
      <c r="C40" s="463"/>
      <c r="D40" s="180"/>
      <c r="E40" s="466" t="s">
        <v>630</v>
      </c>
      <c r="F40" s="164"/>
      <c r="G40" s="165"/>
      <c r="H40" s="188"/>
      <c r="I40" s="151"/>
      <c r="O40" s="78"/>
      <c r="P40" s="78"/>
      <c r="Q40" s="79"/>
    </row>
    <row r="41" spans="1:9" s="72" customFormat="1" ht="15" customHeight="1">
      <c r="A41" s="68"/>
      <c r="B41" s="69"/>
      <c r="C41" s="463"/>
      <c r="D41" s="74"/>
      <c r="E41" s="467"/>
      <c r="F41" s="138" t="s">
        <v>632</v>
      </c>
      <c r="G41" s="139"/>
      <c r="H41" s="440" t="s">
        <v>852</v>
      </c>
      <c r="I41" s="121"/>
    </row>
    <row r="42" spans="3:9" ht="15" customHeight="1">
      <c r="C42" s="463"/>
      <c r="D42" s="180"/>
      <c r="E42" s="468"/>
      <c r="F42" s="140" t="s">
        <v>56</v>
      </c>
      <c r="G42" s="168"/>
      <c r="H42" s="192"/>
      <c r="I42" s="151"/>
    </row>
    <row r="43" spans="3:9" ht="15" customHeight="1" thickBot="1">
      <c r="C43" s="463"/>
      <c r="D43" s="180"/>
      <c r="E43" s="142" t="s">
        <v>57</v>
      </c>
      <c r="F43" s="169"/>
      <c r="G43" s="170"/>
      <c r="H43" s="191"/>
      <c r="I43" s="151"/>
    </row>
    <row r="44" spans="4:9" ht="12" customHeight="1">
      <c r="D44" s="180"/>
      <c r="E44" s="76"/>
      <c r="F44" s="150"/>
      <c r="G44" s="166"/>
      <c r="H44" s="191"/>
      <c r="I44" s="151"/>
    </row>
    <row r="45" spans="4:8" ht="12.75">
      <c r="D45" s="234"/>
      <c r="E45" s="487" t="s">
        <v>3</v>
      </c>
      <c r="F45" s="488"/>
      <c r="G45" s="489"/>
      <c r="H45" s="188"/>
    </row>
    <row r="46" spans="4:8" ht="12.75">
      <c r="D46" s="234"/>
      <c r="E46" s="490" t="s">
        <v>4</v>
      </c>
      <c r="F46" s="491"/>
      <c r="G46" s="232" t="s">
        <v>853</v>
      </c>
      <c r="H46" s="188"/>
    </row>
    <row r="47" spans="4:8" ht="13.5" thickBot="1">
      <c r="D47" s="234"/>
      <c r="E47" s="492" t="s">
        <v>5</v>
      </c>
      <c r="F47" s="493"/>
      <c r="G47" s="233" t="s">
        <v>853</v>
      </c>
      <c r="H47" s="188"/>
    </row>
    <row r="48" spans="4:8" ht="12.75">
      <c r="D48" s="234"/>
      <c r="E48" s="230"/>
      <c r="F48" s="231"/>
      <c r="G48" s="231"/>
      <c r="H48" s="188"/>
    </row>
    <row r="49" spans="4:8" ht="12.75">
      <c r="D49" s="234"/>
      <c r="E49" s="487" t="s">
        <v>236</v>
      </c>
      <c r="F49" s="488"/>
      <c r="G49" s="489"/>
      <c r="H49" s="188"/>
    </row>
    <row r="50" spans="4:8" ht="12.75">
      <c r="D50" s="234"/>
      <c r="E50" s="490" t="s">
        <v>6</v>
      </c>
      <c r="F50" s="491"/>
      <c r="G50" s="232" t="s">
        <v>854</v>
      </c>
      <c r="H50" s="188"/>
    </row>
    <row r="51" spans="4:8" ht="13.5" thickBot="1">
      <c r="D51" s="234"/>
      <c r="E51" s="492" t="s">
        <v>7</v>
      </c>
      <c r="F51" s="493"/>
      <c r="G51" s="233" t="s">
        <v>855</v>
      </c>
      <c r="H51" s="188"/>
    </row>
    <row r="52" spans="4:8" ht="12.75">
      <c r="D52" s="234"/>
      <c r="E52" s="230"/>
      <c r="F52" s="231"/>
      <c r="G52" s="231"/>
      <c r="H52" s="188"/>
    </row>
    <row r="53" spans="4:8" ht="12.75">
      <c r="D53" s="234"/>
      <c r="E53" s="487" t="s">
        <v>151</v>
      </c>
      <c r="F53" s="488"/>
      <c r="G53" s="489"/>
      <c r="H53" s="188"/>
    </row>
    <row r="54" spans="4:8" ht="12.75">
      <c r="D54" s="234"/>
      <c r="E54" s="490" t="s">
        <v>6</v>
      </c>
      <c r="F54" s="491"/>
      <c r="G54" s="232" t="s">
        <v>856</v>
      </c>
      <c r="H54" s="188"/>
    </row>
    <row r="55" spans="4:8" ht="13.5" thickBot="1">
      <c r="D55" s="234"/>
      <c r="E55" s="492" t="s">
        <v>7</v>
      </c>
      <c r="F55" s="493"/>
      <c r="G55" s="233" t="s">
        <v>857</v>
      </c>
      <c r="H55" s="188"/>
    </row>
    <row r="56" spans="1:26" ht="12.75">
      <c r="A56" s="152"/>
      <c r="B56" s="152"/>
      <c r="C56" s="152"/>
      <c r="D56" s="234"/>
      <c r="E56" s="230"/>
      <c r="F56" s="231"/>
      <c r="G56" s="231"/>
      <c r="H56" s="188"/>
      <c r="Z56" s="160"/>
    </row>
    <row r="57" spans="1:26" ht="12.75" customHeight="1">
      <c r="A57" s="152"/>
      <c r="B57" s="152"/>
      <c r="C57" s="152"/>
      <c r="D57" s="234"/>
      <c r="E57" s="487" t="s">
        <v>120</v>
      </c>
      <c r="F57" s="488"/>
      <c r="G57" s="489"/>
      <c r="H57" s="188"/>
      <c r="Z57" s="160"/>
    </row>
    <row r="58" spans="1:26" ht="12.75">
      <c r="A58" s="152"/>
      <c r="B58" s="152"/>
      <c r="C58" s="152"/>
      <c r="D58" s="234"/>
      <c r="E58" s="490" t="s">
        <v>6</v>
      </c>
      <c r="F58" s="491"/>
      <c r="G58" s="232" t="s">
        <v>858</v>
      </c>
      <c r="H58" s="188"/>
      <c r="Z58" s="160"/>
    </row>
    <row r="59" spans="1:26" ht="12.75">
      <c r="A59" s="152"/>
      <c r="B59" s="152"/>
      <c r="C59" s="152"/>
      <c r="D59" s="234"/>
      <c r="E59" s="496" t="s">
        <v>8</v>
      </c>
      <c r="F59" s="497"/>
      <c r="G59" s="232" t="s">
        <v>859</v>
      </c>
      <c r="H59" s="188"/>
      <c r="Z59" s="160"/>
    </row>
    <row r="60" spans="1:26" ht="12.75" hidden="1">
      <c r="A60" s="152"/>
      <c r="B60" s="152"/>
      <c r="C60" s="152"/>
      <c r="D60" s="234"/>
      <c r="E60" s="496" t="s">
        <v>7</v>
      </c>
      <c r="F60" s="497"/>
      <c r="G60" s="232"/>
      <c r="H60" s="188"/>
      <c r="Z60" s="160"/>
    </row>
    <row r="61" spans="1:26" ht="13.5" thickBot="1">
      <c r="A61" s="152"/>
      <c r="B61" s="152"/>
      <c r="C61" s="152"/>
      <c r="D61" s="234"/>
      <c r="E61" s="494" t="s">
        <v>9</v>
      </c>
      <c r="F61" s="495"/>
      <c r="G61" s="233" t="s">
        <v>860</v>
      </c>
      <c r="H61" s="188"/>
      <c r="Z61" s="160"/>
    </row>
    <row r="62" spans="4:9" ht="12" thickBot="1">
      <c r="D62" s="184"/>
      <c r="E62" s="185"/>
      <c r="F62" s="185"/>
      <c r="G62" s="186"/>
      <c r="H62" s="193"/>
      <c r="I62" s="151"/>
    </row>
    <row r="64" spans="1:26" ht="11.25">
      <c r="A64" s="152"/>
      <c r="B64" s="152"/>
      <c r="C64" s="152"/>
      <c r="G64" s="152"/>
      <c r="Z64" s="160"/>
    </row>
    <row r="65" spans="1:26" ht="11.25">
      <c r="A65" s="152"/>
      <c r="B65" s="152"/>
      <c r="C65" s="152"/>
      <c r="G65" s="152"/>
      <c r="Z65" s="160"/>
    </row>
  </sheetData>
  <sheetProtection password="FA9C" sheet="1" objects="1" scenarios="1" formatColumns="0" formatRows="0"/>
  <mergeCells count="33">
    <mergeCell ref="E61:F61"/>
    <mergeCell ref="E57:G57"/>
    <mergeCell ref="E46:F46"/>
    <mergeCell ref="E47:F47"/>
    <mergeCell ref="E50:F50"/>
    <mergeCell ref="E51:F51"/>
    <mergeCell ref="E54:F54"/>
    <mergeCell ref="E53:G53"/>
    <mergeCell ref="E59:F59"/>
    <mergeCell ref="E60:F60"/>
    <mergeCell ref="E45:G45"/>
    <mergeCell ref="E49:G49"/>
    <mergeCell ref="E58:F58"/>
    <mergeCell ref="E55:F55"/>
    <mergeCell ref="G3:H3"/>
    <mergeCell ref="E7:F7"/>
    <mergeCell ref="D4:H4"/>
    <mergeCell ref="E33:F33"/>
    <mergeCell ref="E25:F25"/>
    <mergeCell ref="E19:G19"/>
    <mergeCell ref="E14:F14"/>
    <mergeCell ref="E16:F16"/>
    <mergeCell ref="E12:F12"/>
    <mergeCell ref="C40:C43"/>
    <mergeCell ref="F38:G38"/>
    <mergeCell ref="E40:E42"/>
    <mergeCell ref="E20:F20"/>
    <mergeCell ref="E24:F24"/>
    <mergeCell ref="E22:F22"/>
    <mergeCell ref="E37:G37"/>
    <mergeCell ref="E29:F29"/>
    <mergeCell ref="E27:F27"/>
    <mergeCell ref="E31:F31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40:E41">
      <formula1>MR_LIST</formula1>
    </dataValidation>
    <dataValidation type="list" allowBlank="1" showInputMessage="1" showErrorMessage="1" prompt="Выберите значение из списка" error="Выберите значение из списка" sqref="G31">
      <formula1>kind_of_NDS</formula1>
    </dataValidation>
    <dataValidation allowBlank="1" sqref="G27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5"/>
    <dataValidation type="textLength" allowBlank="1" showInputMessage="1" showErrorMessage="1" prompt="10-12 символов" sqref="G24">
      <formula1>10</formula1>
      <formula2>12</formula2>
    </dataValidation>
    <dataValidation type="list" allowBlank="1" showInputMessage="1" showErrorMessage="1" prompt="Выберите значение из списка" error="Выберите значение из списка" sqref="G16 G33 G12 G29">
      <formula1>logic</formula1>
    </dataValidation>
    <dataValidation type="list" allowBlank="1" showInputMessage="1" showErrorMessage="1" prompt="Выберите значение из списка" error="Выберите значение из списка" sqref="G14">
      <formula1>YEAR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40">
      <formula1>0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41">
      <formula1>MO_LIST_9</formula1>
    </dataValidation>
  </dataValidations>
  <hyperlinks>
    <hyperlink ref="E43" location="'Титульный'!A1" tooltip="Добавить муниципальный район" display="Добавить МР"/>
    <hyperlink ref="F42" location="'Титульный'!A1" tooltip="Добавить муниципальное образование" display="Добавить МО"/>
    <hyperlink ref="H41" location="'Титульный'!$A$1" tooltip="Удалить МО" display="Удалить МО"/>
  </hyperlink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0">
    <tabColor indexed="31"/>
  </sheetPr>
  <dimension ref="A1:H35"/>
  <sheetViews>
    <sheetView showGridLines="0" zoomScalePageLayoutView="0" workbookViewId="0" topLeftCell="C7">
      <selection activeCell="D8" sqref="D8:H31"/>
    </sheetView>
  </sheetViews>
  <sheetFormatPr defaultColWidth="9.140625" defaultRowHeight="11.25"/>
  <cols>
    <col min="1" max="1" width="8.00390625" style="280" hidden="1" customWidth="1"/>
    <col min="2" max="2" width="48.28125" style="280" hidden="1" customWidth="1"/>
    <col min="3" max="3" width="3.28125" style="278" customWidth="1"/>
    <col min="4" max="4" width="2.7109375" style="278" customWidth="1"/>
    <col min="5" max="5" width="9.421875" style="278" customWidth="1"/>
    <col min="6" max="6" width="80.140625" style="278" customWidth="1"/>
    <col min="7" max="7" width="33.140625" style="278" customWidth="1"/>
    <col min="8" max="8" width="2.00390625" style="278" customWidth="1"/>
    <col min="9" max="16384" width="9.140625" style="278" customWidth="1"/>
  </cols>
  <sheetData>
    <row r="1" spans="1:2" s="277" customFormat="1" ht="11.25" hidden="1">
      <c r="A1" s="368"/>
      <c r="B1" s="368"/>
    </row>
    <row r="2" spans="1:2" ht="11.25" hidden="1">
      <c r="A2" s="368"/>
      <c r="B2" s="368"/>
    </row>
    <row r="3" spans="1:2" ht="11.25" hidden="1">
      <c r="A3" s="368"/>
      <c r="B3" s="369"/>
    </row>
    <row r="4" spans="1:2" ht="11.25" hidden="1">
      <c r="A4" s="368"/>
      <c r="B4" s="368"/>
    </row>
    <row r="5" spans="3:5" ht="11.25" hidden="1">
      <c r="C5" s="281"/>
      <c r="D5" s="281"/>
      <c r="E5" s="281"/>
    </row>
    <row r="6" spans="3:5" ht="14.25" customHeight="1">
      <c r="C6" s="281"/>
      <c r="D6" s="397" t="str">
        <f>codeTemplate</f>
        <v>Факт ХВС</v>
      </c>
      <c r="E6" s="281"/>
    </row>
    <row r="7" spans="3:8" ht="23.25" customHeight="1">
      <c r="C7" s="281"/>
      <c r="D7" s="498"/>
      <c r="E7" s="498"/>
      <c r="F7" s="498"/>
      <c r="G7" s="498"/>
      <c r="H7" s="498"/>
    </row>
    <row r="8" spans="4:8" ht="23.25" customHeight="1">
      <c r="D8" s="499" t="s">
        <v>846</v>
      </c>
      <c r="E8" s="500"/>
      <c r="F8" s="500"/>
      <c r="G8" s="500"/>
      <c r="H8" s="501"/>
    </row>
    <row r="9" spans="4:8" ht="12" customHeight="1" thickBot="1">
      <c r="D9" s="502" t="str">
        <f>IF(org="","",IF(fil="",org,org&amp;" ("&amp;fil&amp;")"))</f>
        <v>ОАО " БЕЛГОРОДАСБЕСТОЦЕМЕНТ"</v>
      </c>
      <c r="E9" s="503"/>
      <c r="F9" s="503"/>
      <c r="G9" s="503"/>
      <c r="H9" s="504"/>
    </row>
    <row r="10" spans="4:8" ht="11.25">
      <c r="D10" s="122"/>
      <c r="E10" s="82"/>
      <c r="F10" s="82"/>
      <c r="G10" s="82"/>
      <c r="H10" s="82"/>
    </row>
    <row r="11" spans="4:8" ht="11.25">
      <c r="D11" s="196"/>
      <c r="E11" s="197"/>
      <c r="F11" s="197"/>
      <c r="G11" s="197"/>
      <c r="H11" s="198"/>
    </row>
    <row r="12" spans="4:8" ht="15" customHeight="1" thickBot="1">
      <c r="D12" s="194"/>
      <c r="E12" s="130" t="s">
        <v>504</v>
      </c>
      <c r="F12" s="130" t="s">
        <v>324</v>
      </c>
      <c r="G12" s="362" t="s">
        <v>325</v>
      </c>
      <c r="H12" s="199"/>
    </row>
    <row r="13" spans="4:8" ht="14.25" customHeight="1">
      <c r="D13" s="194"/>
      <c r="E13" s="131" t="s">
        <v>344</v>
      </c>
      <c r="F13" s="131" t="s">
        <v>346</v>
      </c>
      <c r="G13" s="131" t="s">
        <v>347</v>
      </c>
      <c r="H13" s="199"/>
    </row>
    <row r="14" spans="4:8" ht="15" customHeight="1">
      <c r="D14" s="195"/>
      <c r="E14" s="370" t="s">
        <v>344</v>
      </c>
      <c r="F14" s="371" t="s">
        <v>847</v>
      </c>
      <c r="G14" s="372">
        <v>0</v>
      </c>
      <c r="H14" s="199"/>
    </row>
    <row r="15" spans="4:8" ht="15" customHeight="1">
      <c r="D15" s="195"/>
      <c r="E15" s="373" t="s">
        <v>346</v>
      </c>
      <c r="F15" s="374" t="s">
        <v>513</v>
      </c>
      <c r="G15" s="282">
        <v>0</v>
      </c>
      <c r="H15" s="199"/>
    </row>
    <row r="16" spans="4:8" ht="15" customHeight="1">
      <c r="D16" s="195"/>
      <c r="E16" s="373" t="s">
        <v>77</v>
      </c>
      <c r="F16" s="375" t="s">
        <v>514</v>
      </c>
      <c r="G16" s="260">
        <v>0</v>
      </c>
      <c r="H16" s="199"/>
    </row>
    <row r="17" spans="4:8" ht="15" customHeight="1">
      <c r="D17" s="195"/>
      <c r="E17" s="373" t="s">
        <v>347</v>
      </c>
      <c r="F17" s="374" t="s">
        <v>515</v>
      </c>
      <c r="G17" s="376">
        <f>SUM(G18:G20,G23:G24)</f>
        <v>32</v>
      </c>
      <c r="H17" s="199"/>
    </row>
    <row r="18" spans="4:8" ht="15" customHeight="1">
      <c r="D18" s="195"/>
      <c r="E18" s="373" t="s">
        <v>181</v>
      </c>
      <c r="F18" s="375" t="s">
        <v>516</v>
      </c>
      <c r="G18" s="282">
        <v>16</v>
      </c>
      <c r="H18" s="199"/>
    </row>
    <row r="19" spans="4:8" ht="15" customHeight="1">
      <c r="D19" s="195"/>
      <c r="E19" s="373" t="s">
        <v>348</v>
      </c>
      <c r="F19" s="375" t="s">
        <v>517</v>
      </c>
      <c r="G19" s="282">
        <v>16</v>
      </c>
      <c r="H19" s="199"/>
    </row>
    <row r="20" spans="4:8" ht="15" customHeight="1">
      <c r="D20" s="195"/>
      <c r="E20" s="373" t="s">
        <v>350</v>
      </c>
      <c r="F20" s="375" t="s">
        <v>518</v>
      </c>
      <c r="G20" s="282">
        <v>0</v>
      </c>
      <c r="H20" s="199"/>
    </row>
    <row r="21" spans="4:8" ht="15" customHeight="1">
      <c r="D21" s="195"/>
      <c r="E21" s="373" t="s">
        <v>351</v>
      </c>
      <c r="F21" s="375" t="s">
        <v>519</v>
      </c>
      <c r="G21" s="282">
        <v>0</v>
      </c>
      <c r="H21" s="199"/>
    </row>
    <row r="22" spans="4:8" ht="15" customHeight="1">
      <c r="D22" s="195"/>
      <c r="E22" s="373" t="s">
        <v>493</v>
      </c>
      <c r="F22" s="375" t="s">
        <v>520</v>
      </c>
      <c r="G22" s="282">
        <v>0</v>
      </c>
      <c r="H22" s="199"/>
    </row>
    <row r="23" spans="4:8" ht="15" customHeight="1">
      <c r="D23" s="195"/>
      <c r="E23" s="373" t="s">
        <v>352</v>
      </c>
      <c r="F23" s="375" t="s">
        <v>521</v>
      </c>
      <c r="G23" s="282">
        <v>0</v>
      </c>
      <c r="H23" s="199"/>
    </row>
    <row r="24" spans="4:8" ht="15" customHeight="1">
      <c r="D24" s="195"/>
      <c r="E24" s="373" t="s">
        <v>353</v>
      </c>
      <c r="F24" s="375" t="s">
        <v>522</v>
      </c>
      <c r="G24" s="282">
        <v>0</v>
      </c>
      <c r="H24" s="199"/>
    </row>
    <row r="25" spans="4:8" ht="22.5">
      <c r="D25" s="195"/>
      <c r="E25" s="373" t="s">
        <v>364</v>
      </c>
      <c r="F25" s="374" t="s">
        <v>523</v>
      </c>
      <c r="G25" s="376">
        <f>SUM(G26:G30)</f>
        <v>0</v>
      </c>
      <c r="H25" s="199"/>
    </row>
    <row r="26" spans="4:8" ht="15" customHeight="1">
      <c r="D26" s="195"/>
      <c r="E26" s="373" t="s">
        <v>182</v>
      </c>
      <c r="F26" s="375" t="s">
        <v>524</v>
      </c>
      <c r="G26" s="282">
        <v>0</v>
      </c>
      <c r="H26" s="199"/>
    </row>
    <row r="27" spans="4:8" ht="15" customHeight="1">
      <c r="D27" s="195"/>
      <c r="E27" s="373" t="s">
        <v>525</v>
      </c>
      <c r="F27" s="375" t="s">
        <v>526</v>
      </c>
      <c r="G27" s="282">
        <v>0</v>
      </c>
      <c r="H27" s="199"/>
    </row>
    <row r="28" spans="4:8" ht="15" customHeight="1">
      <c r="D28" s="195"/>
      <c r="E28" s="377" t="s">
        <v>527</v>
      </c>
      <c r="F28" s="378" t="s">
        <v>528</v>
      </c>
      <c r="G28" s="282">
        <v>0</v>
      </c>
      <c r="H28" s="199"/>
    </row>
    <row r="29" spans="4:8" ht="15" customHeight="1">
      <c r="D29" s="195"/>
      <c r="E29" s="379" t="s">
        <v>529</v>
      </c>
      <c r="F29" s="380" t="s">
        <v>530</v>
      </c>
      <c r="G29" s="282">
        <v>0</v>
      </c>
      <c r="H29" s="199"/>
    </row>
    <row r="30" spans="4:8" ht="15" customHeight="1">
      <c r="D30" s="195"/>
      <c r="E30" s="377" t="s">
        <v>531</v>
      </c>
      <c r="F30" s="378" t="s">
        <v>532</v>
      </c>
      <c r="G30" s="282">
        <v>0</v>
      </c>
      <c r="H30" s="199"/>
    </row>
    <row r="31" spans="4:8" ht="15" customHeight="1" thickBot="1">
      <c r="D31" s="195"/>
      <c r="E31" s="283" t="s">
        <v>333</v>
      </c>
      <c r="F31" s="284" t="s">
        <v>70</v>
      </c>
      <c r="G31" s="285"/>
      <c r="H31" s="199"/>
    </row>
    <row r="32" spans="4:8" ht="11.25">
      <c r="D32" s="286"/>
      <c r="E32" s="287"/>
      <c r="F32" s="287"/>
      <c r="G32" s="287"/>
      <c r="H32" s="288"/>
    </row>
    <row r="33" spans="4:8" ht="11.25">
      <c r="D33" s="286"/>
      <c r="E33" s="367"/>
      <c r="F33" s="289"/>
      <c r="G33" s="287"/>
      <c r="H33" s="288"/>
    </row>
    <row r="34" spans="4:8" ht="11.25">
      <c r="D34" s="286"/>
      <c r="E34" s="367" t="s">
        <v>505</v>
      </c>
      <c r="F34" s="289" t="s">
        <v>557</v>
      </c>
      <c r="G34" s="287"/>
      <c r="H34" s="288"/>
    </row>
    <row r="35" spans="4:8" ht="12" thickBot="1">
      <c r="D35" s="290"/>
      <c r="E35" s="291"/>
      <c r="F35" s="291"/>
      <c r="G35" s="291"/>
      <c r="H35" s="292"/>
    </row>
  </sheetData>
  <sheetProtection password="FA9C" sheet="1" formatColumns="0" formatRows="0"/>
  <mergeCells count="3">
    <mergeCell ref="D7:H7"/>
    <mergeCell ref="D8:H8"/>
    <mergeCell ref="D9:H9"/>
  </mergeCells>
  <dataValidations count="2">
    <dataValidation type="decimal" allowBlank="1" showInputMessage="1" showErrorMessage="1" error="Значение должно быть действительным числом" sqref="G14:G30">
      <formula1>-999999999</formula1>
      <formula2>999999999999</formula2>
    </dataValidation>
    <dataValidation allowBlank="1" showInputMessage="1" showErrorMessage="1" error="Значение должно быть действительным числом" sqref="G31"/>
  </dataValidations>
  <hyperlinks>
    <hyperlink ref="F9" location="'Список листов'!A1" display="Список листов"/>
  </hyperlinks>
  <printOptions/>
  <pageMargins left="0.35433070866141736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="80" zoomScaleNormal="80" zoomScalePageLayoutView="0" workbookViewId="0" topLeftCell="C33">
      <selection activeCell="D18" sqref="D18:K61"/>
    </sheetView>
  </sheetViews>
  <sheetFormatPr defaultColWidth="9.140625" defaultRowHeight="11.25"/>
  <cols>
    <col min="1" max="1" width="8.00390625" style="280" hidden="1" customWidth="1"/>
    <col min="2" max="2" width="21.421875" style="280" hidden="1" customWidth="1"/>
    <col min="3" max="3" width="4.140625" style="278" customWidth="1"/>
    <col min="4" max="4" width="34.8515625" style="278" bestFit="1" customWidth="1"/>
    <col min="5" max="5" width="8.7109375" style="278" customWidth="1"/>
    <col min="6" max="6" width="49.140625" style="278" customWidth="1"/>
    <col min="7" max="7" width="36.7109375" style="278" bestFit="1" customWidth="1"/>
    <col min="8" max="8" width="31.00390625" style="278" customWidth="1"/>
    <col min="9" max="9" width="22.57421875" style="278" hidden="1" customWidth="1"/>
    <col min="10" max="10" width="25.421875" style="278" customWidth="1"/>
    <col min="11" max="11" width="9.140625" style="278" customWidth="1"/>
    <col min="12" max="12" width="7.57421875" style="278" bestFit="1" customWidth="1"/>
    <col min="13" max="13" width="2.00390625" style="278" bestFit="1" customWidth="1"/>
    <col min="14" max="16384" width="9.140625" style="278" customWidth="1"/>
  </cols>
  <sheetData>
    <row r="1" spans="1:4" ht="15" customHeight="1" hidden="1">
      <c r="A1" s="368"/>
      <c r="B1" s="368"/>
      <c r="D1" s="397" t="str">
        <f aca="true" t="shared" si="0" ref="D1:D15">codeTemplate</f>
        <v>Факт ХВС</v>
      </c>
    </row>
    <row r="2" spans="2:11" ht="15" customHeight="1" hidden="1">
      <c r="B2" s="365"/>
      <c r="D2" s="397" t="str">
        <f t="shared" si="0"/>
        <v>Факт ХВС</v>
      </c>
      <c r="E2" s="137" t="s">
        <v>334</v>
      </c>
      <c r="F2" s="517"/>
      <c r="G2" s="518"/>
      <c r="H2" s="365"/>
      <c r="I2" s="294"/>
      <c r="J2" s="295"/>
      <c r="K2" s="124"/>
    </row>
    <row r="3" spans="1:10" ht="15" customHeight="1" hidden="1">
      <c r="A3" s="368"/>
      <c r="B3" s="368"/>
      <c r="C3" s="296"/>
      <c r="D3" s="397" t="str">
        <f t="shared" si="0"/>
        <v>Факт ХВС</v>
      </c>
      <c r="E3" s="297"/>
      <c r="F3" s="296"/>
      <c r="G3" s="296"/>
      <c r="H3" s="296"/>
      <c r="I3" s="298"/>
      <c r="J3" s="296"/>
    </row>
    <row r="4" spans="2:11" ht="15" customHeight="1" hidden="1">
      <c r="B4" s="293"/>
      <c r="D4" s="397" t="str">
        <f t="shared" si="0"/>
        <v>Факт ХВС</v>
      </c>
      <c r="E4" s="519" t="s">
        <v>341</v>
      </c>
      <c r="F4" s="520"/>
      <c r="G4" s="299" t="s">
        <v>339</v>
      </c>
      <c r="H4" s="293"/>
      <c r="I4" s="294"/>
      <c r="J4" s="295"/>
      <c r="K4" s="300"/>
    </row>
    <row r="5" spans="2:11" ht="15" customHeight="1" hidden="1">
      <c r="B5" s="293"/>
      <c r="D5" s="397" t="str">
        <f t="shared" si="0"/>
        <v>Факт ХВС</v>
      </c>
      <c r="E5" s="519"/>
      <c r="F5" s="521"/>
      <c r="G5" s="299" t="s">
        <v>340</v>
      </c>
      <c r="H5" s="293"/>
      <c r="I5" s="294"/>
      <c r="J5" s="295"/>
      <c r="K5" s="300"/>
    </row>
    <row r="6" ht="15" customHeight="1" hidden="1">
      <c r="D6" s="397" t="str">
        <f t="shared" si="0"/>
        <v>Факт ХВС</v>
      </c>
    </row>
    <row r="7" spans="2:11" ht="15" customHeight="1" hidden="1">
      <c r="B7" s="365"/>
      <c r="D7" s="397" t="str">
        <f t="shared" si="0"/>
        <v>Факт ХВС</v>
      </c>
      <c r="E7" s="505" t="s">
        <v>88</v>
      </c>
      <c r="F7" s="508"/>
      <c r="G7" s="301" t="s">
        <v>22</v>
      </c>
      <c r="H7" s="365"/>
      <c r="I7" s="302"/>
      <c r="J7" s="295"/>
      <c r="K7" s="300"/>
    </row>
    <row r="8" spans="2:11" ht="15" customHeight="1" hidden="1">
      <c r="B8" s="365"/>
      <c r="D8" s="397" t="str">
        <f t="shared" si="0"/>
        <v>Факт ХВС</v>
      </c>
      <c r="E8" s="506"/>
      <c r="F8" s="509"/>
      <c r="G8" s="301" t="s">
        <v>414</v>
      </c>
      <c r="H8" s="365"/>
      <c r="I8" s="302"/>
      <c r="J8" s="295"/>
      <c r="K8" s="300"/>
    </row>
    <row r="9" spans="2:11" ht="15" customHeight="1" hidden="1">
      <c r="B9" s="365"/>
      <c r="D9" s="397" t="str">
        <f t="shared" si="0"/>
        <v>Факт ХВС</v>
      </c>
      <c r="E9" s="506"/>
      <c r="F9" s="509"/>
      <c r="G9" s="301" t="s">
        <v>415</v>
      </c>
      <c r="H9" s="365"/>
      <c r="I9" s="302"/>
      <c r="J9" s="295"/>
      <c r="K9" s="300"/>
    </row>
    <row r="10" spans="2:11" ht="15" customHeight="1" hidden="1">
      <c r="B10" s="365"/>
      <c r="D10" s="397" t="str">
        <f t="shared" si="0"/>
        <v>Факт ХВС</v>
      </c>
      <c r="E10" s="506"/>
      <c r="F10" s="509"/>
      <c r="G10" s="301" t="s">
        <v>416</v>
      </c>
      <c r="H10" s="365"/>
      <c r="I10" s="302"/>
      <c r="J10" s="295"/>
      <c r="K10" s="300"/>
    </row>
    <row r="11" spans="2:11" ht="15" customHeight="1" hidden="1">
      <c r="B11" s="365"/>
      <c r="D11" s="397" t="str">
        <f t="shared" si="0"/>
        <v>Факт ХВС</v>
      </c>
      <c r="E11" s="506"/>
      <c r="F11" s="509"/>
      <c r="G11" s="303" t="s">
        <v>417</v>
      </c>
      <c r="H11" s="365"/>
      <c r="I11" s="302"/>
      <c r="J11" s="295"/>
      <c r="K11" s="300"/>
    </row>
    <row r="12" spans="2:11" ht="15" customHeight="1" hidden="1">
      <c r="B12" s="365"/>
      <c r="D12" s="397" t="str">
        <f t="shared" si="0"/>
        <v>Факт ХВС</v>
      </c>
      <c r="E12" s="506"/>
      <c r="F12" s="509"/>
      <c r="G12" s="301" t="s">
        <v>418</v>
      </c>
      <c r="H12" s="365"/>
      <c r="I12" s="302"/>
      <c r="J12" s="295"/>
      <c r="K12" s="300"/>
    </row>
    <row r="13" spans="2:11" ht="15" customHeight="1" hidden="1">
      <c r="B13" s="365"/>
      <c r="D13" s="397" t="str">
        <f t="shared" si="0"/>
        <v>Факт ХВС</v>
      </c>
      <c r="E13" s="506"/>
      <c r="F13" s="509"/>
      <c r="G13" s="301" t="s">
        <v>419</v>
      </c>
      <c r="H13" s="365"/>
      <c r="I13" s="302"/>
      <c r="J13" s="295"/>
      <c r="K13" s="300"/>
    </row>
    <row r="14" spans="2:11" ht="15" customHeight="1" hidden="1">
      <c r="B14" s="365"/>
      <c r="D14" s="397" t="str">
        <f t="shared" si="0"/>
        <v>Факт ХВС</v>
      </c>
      <c r="E14" s="507"/>
      <c r="F14" s="510"/>
      <c r="G14" s="301" t="s">
        <v>420</v>
      </c>
      <c r="H14" s="365"/>
      <c r="I14" s="294"/>
      <c r="J14" s="295"/>
      <c r="K14" s="300"/>
    </row>
    <row r="15" ht="15" customHeight="1" hidden="1">
      <c r="D15" s="397" t="str">
        <f t="shared" si="0"/>
        <v>Факт ХВС</v>
      </c>
    </row>
    <row r="16" spans="4:11" ht="15" customHeight="1">
      <c r="D16" s="361"/>
      <c r="E16" s="361"/>
      <c r="F16" s="361"/>
      <c r="G16" s="361"/>
      <c r="H16" s="361"/>
      <c r="I16" s="361"/>
      <c r="J16" s="361"/>
      <c r="K16" s="361"/>
    </row>
    <row r="17" spans="4:11" ht="15" customHeight="1">
      <c r="D17" s="499" t="s">
        <v>848</v>
      </c>
      <c r="E17" s="500"/>
      <c r="F17" s="500"/>
      <c r="G17" s="500"/>
      <c r="H17" s="500"/>
      <c r="I17" s="500"/>
      <c r="J17" s="500"/>
      <c r="K17" s="501"/>
    </row>
    <row r="18" spans="4:11" ht="15" customHeight="1" thickBot="1">
      <c r="D18" s="502" t="str">
        <f>IF(org="","",IF(fil="",org,org&amp;" ("&amp;fil&amp;")"))</f>
        <v>ОАО " БЕЛГОРОДАСБЕСТОЦЕМЕНТ"</v>
      </c>
      <c r="E18" s="503"/>
      <c r="F18" s="503"/>
      <c r="G18" s="503"/>
      <c r="H18" s="503"/>
      <c r="I18" s="503"/>
      <c r="J18" s="503"/>
      <c r="K18" s="504"/>
    </row>
    <row r="19" spans="4:11" ht="15" customHeight="1">
      <c r="D19" s="122"/>
      <c r="E19" s="82"/>
      <c r="F19" s="82"/>
      <c r="G19" s="82"/>
      <c r="H19" s="83"/>
      <c r="I19" s="296"/>
      <c r="J19" s="296"/>
      <c r="K19" s="82"/>
    </row>
    <row r="20" spans="4:11" ht="15" customHeight="1">
      <c r="D20" s="196"/>
      <c r="E20" s="197"/>
      <c r="F20" s="197"/>
      <c r="G20" s="197"/>
      <c r="H20" s="201"/>
      <c r="I20" s="304"/>
      <c r="J20" s="304"/>
      <c r="K20" s="198"/>
    </row>
    <row r="21" spans="2:11" ht="15" customHeight="1" thickBot="1">
      <c r="B21" s="130" t="s">
        <v>326</v>
      </c>
      <c r="D21" s="194"/>
      <c r="E21" s="130" t="s">
        <v>504</v>
      </c>
      <c r="F21" s="522" t="s">
        <v>324</v>
      </c>
      <c r="G21" s="522"/>
      <c r="H21" s="130" t="s">
        <v>325</v>
      </c>
      <c r="I21" s="523" t="s">
        <v>328</v>
      </c>
      <c r="J21" s="524"/>
      <c r="K21" s="199"/>
    </row>
    <row r="22" spans="2:11" ht="15" customHeight="1">
      <c r="B22" s="173">
        <v>4</v>
      </c>
      <c r="D22" s="194"/>
      <c r="E22" s="132">
        <v>1</v>
      </c>
      <c r="F22" s="529">
        <f>E22+1</f>
        <v>2</v>
      </c>
      <c r="G22" s="529"/>
      <c r="H22" s="132" t="s">
        <v>347</v>
      </c>
      <c r="I22" s="305"/>
      <c r="J22" s="305"/>
      <c r="K22" s="199"/>
    </row>
    <row r="23" spans="2:11" ht="15" customHeight="1">
      <c r="B23" s="366"/>
      <c r="D23" s="200"/>
      <c r="E23" s="133">
        <v>1</v>
      </c>
      <c r="F23" s="534" t="s">
        <v>327</v>
      </c>
      <c r="G23" s="534"/>
      <c r="H23" s="363"/>
      <c r="I23" s="306"/>
      <c r="J23" s="307"/>
      <c r="K23" s="199"/>
    </row>
    <row r="24" spans="2:11" ht="15" customHeight="1">
      <c r="B24" s="308" t="s">
        <v>330</v>
      </c>
      <c r="D24" s="200"/>
      <c r="E24" s="133">
        <v>2</v>
      </c>
      <c r="F24" s="534" t="s">
        <v>329</v>
      </c>
      <c r="G24" s="534" t="s">
        <v>329</v>
      </c>
      <c r="H24" s="363"/>
      <c r="I24" s="306"/>
      <c r="J24" s="295"/>
      <c r="K24" s="199"/>
    </row>
    <row r="25" spans="2:11" ht="15" customHeight="1">
      <c r="B25" s="364"/>
      <c r="D25" s="195"/>
      <c r="E25" s="137">
        <v>3</v>
      </c>
      <c r="F25" s="525" t="s">
        <v>331</v>
      </c>
      <c r="G25" s="525"/>
      <c r="H25" s="364"/>
      <c r="I25" s="306"/>
      <c r="J25" s="295"/>
      <c r="K25" s="213"/>
    </row>
    <row r="26" spans="2:11" ht="15" customHeight="1">
      <c r="B26" s="364"/>
      <c r="D26" s="195"/>
      <c r="E26" s="137">
        <v>4</v>
      </c>
      <c r="F26" s="525" t="s">
        <v>332</v>
      </c>
      <c r="G26" s="525"/>
      <c r="H26" s="364"/>
      <c r="I26" s="306"/>
      <c r="J26" s="295"/>
      <c r="K26" s="213"/>
    </row>
    <row r="27" spans="2:11" ht="35.25" customHeight="1">
      <c r="B27" s="87">
        <f>SUM(B28:B30)</f>
        <v>0</v>
      </c>
      <c r="D27" s="200"/>
      <c r="E27" s="133" t="s">
        <v>333</v>
      </c>
      <c r="F27" s="532" t="s">
        <v>506</v>
      </c>
      <c r="G27" s="533"/>
      <c r="H27" s="87">
        <f>SUM(H28:H30)</f>
        <v>0</v>
      </c>
      <c r="I27" s="306"/>
      <c r="J27" s="295"/>
      <c r="K27" s="202"/>
    </row>
    <row r="28" spans="2:11" ht="15" customHeight="1" hidden="1">
      <c r="B28" s="309"/>
      <c r="D28" s="200"/>
      <c r="E28" s="137" t="s">
        <v>380</v>
      </c>
      <c r="F28" s="527"/>
      <c r="G28" s="528"/>
      <c r="H28" s="309"/>
      <c r="I28" s="310"/>
      <c r="J28" s="311"/>
      <c r="K28" s="202"/>
    </row>
    <row r="29" spans="2:11" ht="15" customHeight="1">
      <c r="B29" s="365"/>
      <c r="D29" s="103"/>
      <c r="E29" s="137" t="s">
        <v>334</v>
      </c>
      <c r="F29" s="517"/>
      <c r="G29" s="518"/>
      <c r="H29" s="365"/>
      <c r="I29" s="294"/>
      <c r="J29" s="295"/>
      <c r="K29" s="124"/>
    </row>
    <row r="30" spans="2:11" ht="15" customHeight="1">
      <c r="B30" s="88"/>
      <c r="D30" s="200"/>
      <c r="E30" s="134"/>
      <c r="F30" s="102" t="s">
        <v>385</v>
      </c>
      <c r="G30" s="100"/>
      <c r="H30" s="100"/>
      <c r="I30" s="306"/>
      <c r="J30" s="295"/>
      <c r="K30" s="213"/>
    </row>
    <row r="31" spans="2:11" ht="32.25" customHeight="1">
      <c r="B31" s="87">
        <f>SUM(B32:B34)</f>
        <v>0</v>
      </c>
      <c r="D31" s="200"/>
      <c r="E31" s="133" t="s">
        <v>335</v>
      </c>
      <c r="F31" s="526" t="s">
        <v>507</v>
      </c>
      <c r="G31" s="526"/>
      <c r="H31" s="87">
        <f>SUM(H32:H34)</f>
        <v>0</v>
      </c>
      <c r="I31" s="306"/>
      <c r="J31" s="295"/>
      <c r="K31" s="202"/>
    </row>
    <row r="32" spans="2:11" ht="15" customHeight="1" hidden="1">
      <c r="B32" s="309"/>
      <c r="D32" s="200"/>
      <c r="E32" s="312" t="s">
        <v>381</v>
      </c>
      <c r="F32" s="527"/>
      <c r="G32" s="528"/>
      <c r="H32" s="309"/>
      <c r="I32" s="310"/>
      <c r="J32" s="311"/>
      <c r="K32" s="213"/>
    </row>
    <row r="33" spans="2:11" ht="15" customHeight="1">
      <c r="B33" s="365"/>
      <c r="D33" s="103"/>
      <c r="E33" s="137" t="s">
        <v>336</v>
      </c>
      <c r="F33" s="517"/>
      <c r="G33" s="518"/>
      <c r="H33" s="365"/>
      <c r="I33" s="294"/>
      <c r="J33" s="295"/>
      <c r="K33" s="124"/>
    </row>
    <row r="34" spans="2:11" ht="11.25">
      <c r="B34" s="89"/>
      <c r="D34" s="200"/>
      <c r="E34" s="134"/>
      <c r="F34" s="102" t="s">
        <v>385</v>
      </c>
      <c r="G34" s="100"/>
      <c r="H34" s="100"/>
      <c r="I34" s="306"/>
      <c r="J34" s="295"/>
      <c r="K34" s="213"/>
    </row>
    <row r="35" spans="2:11" ht="26.25" customHeight="1">
      <c r="B35" s="308" t="s">
        <v>330</v>
      </c>
      <c r="D35" s="200"/>
      <c r="E35" s="133" t="s">
        <v>337</v>
      </c>
      <c r="F35" s="534" t="s">
        <v>338</v>
      </c>
      <c r="G35" s="534"/>
      <c r="H35" s="308" t="s">
        <v>330</v>
      </c>
      <c r="I35" s="306"/>
      <c r="J35" s="295"/>
      <c r="K35" s="202"/>
    </row>
    <row r="36" spans="2:11" ht="15" customHeight="1">
      <c r="B36" s="293"/>
      <c r="D36" s="400"/>
      <c r="E36" s="530" t="s">
        <v>85</v>
      </c>
      <c r="F36" s="520"/>
      <c r="G36" s="299" t="s">
        <v>339</v>
      </c>
      <c r="H36" s="293"/>
      <c r="I36" s="294"/>
      <c r="J36" s="295"/>
      <c r="K36" s="300"/>
    </row>
    <row r="37" spans="2:11" ht="15" customHeight="1">
      <c r="B37" s="293"/>
      <c r="D37" s="397"/>
      <c r="E37" s="531"/>
      <c r="F37" s="521"/>
      <c r="G37" s="299" t="s">
        <v>340</v>
      </c>
      <c r="H37" s="293"/>
      <c r="I37" s="294"/>
      <c r="J37" s="295"/>
      <c r="K37" s="300"/>
    </row>
    <row r="38" spans="2:11" ht="15" customHeight="1">
      <c r="B38" s="88"/>
      <c r="D38" s="195"/>
      <c r="E38" s="134"/>
      <c r="F38" s="102" t="s">
        <v>342</v>
      </c>
      <c r="G38" s="100"/>
      <c r="H38" s="100"/>
      <c r="I38" s="306"/>
      <c r="J38" s="295"/>
      <c r="K38" s="213"/>
    </row>
    <row r="39" spans="2:11" ht="15" customHeight="1">
      <c r="B39" s="313" t="s">
        <v>330</v>
      </c>
      <c r="D39" s="195"/>
      <c r="E39" s="511" t="s">
        <v>366</v>
      </c>
      <c r="F39" s="516" t="s">
        <v>21</v>
      </c>
      <c r="G39" s="516"/>
      <c r="H39" s="313" t="s">
        <v>330</v>
      </c>
      <c r="I39" s="302"/>
      <c r="J39" s="295"/>
      <c r="K39" s="213"/>
    </row>
    <row r="40" spans="2:11" ht="15" customHeight="1">
      <c r="B40" s="314">
        <f aca="true" t="shared" si="1" ref="B40:B47">SUMIF($G$48:$G$57,$G40,B$48:B$57)</f>
        <v>0</v>
      </c>
      <c r="D40" s="195"/>
      <c r="E40" s="512"/>
      <c r="F40" s="514" t="s">
        <v>427</v>
      </c>
      <c r="G40" s="315" t="s">
        <v>22</v>
      </c>
      <c r="H40" s="314">
        <f aca="true" t="shared" si="2" ref="H40:H47">SUMIF($G$48:$G$57,$G40,H$48:H$57)</f>
        <v>0</v>
      </c>
      <c r="I40" s="302"/>
      <c r="J40" s="295"/>
      <c r="K40" s="213"/>
    </row>
    <row r="41" spans="2:11" ht="15" customHeight="1">
      <c r="B41" s="314">
        <f t="shared" si="1"/>
        <v>0</v>
      </c>
      <c r="D41" s="195"/>
      <c r="E41" s="512"/>
      <c r="F41" s="514"/>
      <c r="G41" s="316" t="s">
        <v>414</v>
      </c>
      <c r="H41" s="314">
        <f t="shared" si="2"/>
        <v>0</v>
      </c>
      <c r="I41" s="302"/>
      <c r="J41" s="295"/>
      <c r="K41" s="213"/>
    </row>
    <row r="42" spans="2:11" ht="15" customHeight="1">
      <c r="B42" s="314">
        <f t="shared" si="1"/>
        <v>0</v>
      </c>
      <c r="D42" s="195"/>
      <c r="E42" s="512"/>
      <c r="F42" s="514"/>
      <c r="G42" s="316" t="s">
        <v>415</v>
      </c>
      <c r="H42" s="314">
        <f t="shared" si="2"/>
        <v>0</v>
      </c>
      <c r="I42" s="302"/>
      <c r="J42" s="295"/>
      <c r="K42" s="213"/>
    </row>
    <row r="43" spans="2:11" ht="15" customHeight="1">
      <c r="B43" s="314">
        <f t="shared" si="1"/>
        <v>0</v>
      </c>
      <c r="D43" s="195"/>
      <c r="E43" s="512"/>
      <c r="F43" s="514"/>
      <c r="G43" s="316" t="s">
        <v>416</v>
      </c>
      <c r="H43" s="314">
        <f t="shared" si="2"/>
        <v>0</v>
      </c>
      <c r="I43" s="302"/>
      <c r="J43" s="295"/>
      <c r="K43" s="213"/>
    </row>
    <row r="44" spans="2:11" ht="15" customHeight="1">
      <c r="B44" s="314">
        <f t="shared" si="1"/>
        <v>0</v>
      </c>
      <c r="D44" s="195"/>
      <c r="E44" s="512"/>
      <c r="F44" s="514"/>
      <c r="G44" s="315" t="s">
        <v>417</v>
      </c>
      <c r="H44" s="314">
        <f t="shared" si="2"/>
        <v>0</v>
      </c>
      <c r="I44" s="302"/>
      <c r="J44" s="295"/>
      <c r="K44" s="213"/>
    </row>
    <row r="45" spans="2:11" ht="15" customHeight="1">
      <c r="B45" s="314">
        <f t="shared" si="1"/>
        <v>0</v>
      </c>
      <c r="D45" s="195"/>
      <c r="E45" s="512"/>
      <c r="F45" s="514"/>
      <c r="G45" s="316" t="s">
        <v>418</v>
      </c>
      <c r="H45" s="314">
        <f t="shared" si="2"/>
        <v>0</v>
      </c>
      <c r="I45" s="302"/>
      <c r="J45" s="295"/>
      <c r="K45" s="213"/>
    </row>
    <row r="46" spans="2:11" ht="15" customHeight="1">
      <c r="B46" s="314">
        <f t="shared" si="1"/>
        <v>0</v>
      </c>
      <c r="D46" s="195"/>
      <c r="E46" s="512"/>
      <c r="F46" s="514"/>
      <c r="G46" s="316"/>
      <c r="H46" s="314">
        <f t="shared" si="2"/>
        <v>0</v>
      </c>
      <c r="I46" s="302"/>
      <c r="J46" s="295"/>
      <c r="K46" s="213"/>
    </row>
    <row r="47" spans="2:11" ht="15" customHeight="1">
      <c r="B47" s="314">
        <f t="shared" si="1"/>
        <v>0</v>
      </c>
      <c r="D47" s="195"/>
      <c r="E47" s="513"/>
      <c r="F47" s="515"/>
      <c r="G47" s="317" t="s">
        <v>420</v>
      </c>
      <c r="H47" s="314">
        <f t="shared" si="2"/>
        <v>0</v>
      </c>
      <c r="I47" s="302"/>
      <c r="J47" s="295"/>
      <c r="K47" s="213"/>
    </row>
    <row r="48" spans="2:11" ht="15" customHeight="1">
      <c r="B48" s="318"/>
      <c r="D48" s="195"/>
      <c r="E48" s="319"/>
      <c r="F48" s="320"/>
      <c r="G48" s="321"/>
      <c r="H48" s="318"/>
      <c r="I48" s="310"/>
      <c r="J48" s="295"/>
      <c r="K48" s="213"/>
    </row>
    <row r="49" spans="2:11" ht="15" customHeight="1">
      <c r="B49" s="365"/>
      <c r="D49" s="227"/>
      <c r="E49" s="505" t="s">
        <v>88</v>
      </c>
      <c r="F49" s="508"/>
      <c r="G49" s="301" t="s">
        <v>22</v>
      </c>
      <c r="H49" s="365"/>
      <c r="I49" s="302"/>
      <c r="J49" s="295"/>
      <c r="K49" s="300"/>
    </row>
    <row r="50" spans="2:11" ht="15" customHeight="1">
      <c r="B50" s="365"/>
      <c r="D50" s="84"/>
      <c r="E50" s="506"/>
      <c r="F50" s="509"/>
      <c r="G50" s="301" t="s">
        <v>414</v>
      </c>
      <c r="H50" s="365"/>
      <c r="I50" s="302"/>
      <c r="J50" s="295"/>
      <c r="K50" s="300"/>
    </row>
    <row r="51" spans="2:11" ht="15" customHeight="1">
      <c r="B51" s="365"/>
      <c r="D51" s="84"/>
      <c r="E51" s="506"/>
      <c r="F51" s="509"/>
      <c r="G51" s="301" t="s">
        <v>415</v>
      </c>
      <c r="H51" s="365"/>
      <c r="I51" s="302"/>
      <c r="J51" s="295"/>
      <c r="K51" s="300"/>
    </row>
    <row r="52" spans="2:11" ht="15" customHeight="1">
      <c r="B52" s="365"/>
      <c r="D52" s="84"/>
      <c r="E52" s="506"/>
      <c r="F52" s="509"/>
      <c r="G52" s="301" t="s">
        <v>416</v>
      </c>
      <c r="H52" s="365"/>
      <c r="I52" s="302"/>
      <c r="J52" s="295"/>
      <c r="K52" s="300"/>
    </row>
    <row r="53" spans="2:11" ht="15" customHeight="1">
      <c r="B53" s="365"/>
      <c r="D53" s="84"/>
      <c r="E53" s="506"/>
      <c r="F53" s="509"/>
      <c r="G53" s="303" t="s">
        <v>417</v>
      </c>
      <c r="H53" s="365"/>
      <c r="I53" s="302"/>
      <c r="J53" s="295"/>
      <c r="K53" s="300"/>
    </row>
    <row r="54" spans="2:11" ht="15" customHeight="1">
      <c r="B54" s="365"/>
      <c r="D54" s="84"/>
      <c r="E54" s="506"/>
      <c r="F54" s="509"/>
      <c r="G54" s="301" t="s">
        <v>418</v>
      </c>
      <c r="H54" s="365"/>
      <c r="I54" s="302"/>
      <c r="J54" s="295"/>
      <c r="K54" s="300"/>
    </row>
    <row r="55" spans="2:11" ht="15" customHeight="1">
      <c r="B55" s="365"/>
      <c r="D55" s="84"/>
      <c r="E55" s="506"/>
      <c r="F55" s="509"/>
      <c r="G55" s="301" t="s">
        <v>419</v>
      </c>
      <c r="H55" s="365"/>
      <c r="I55" s="302"/>
      <c r="J55" s="295"/>
      <c r="K55" s="300"/>
    </row>
    <row r="56" spans="2:11" ht="15" customHeight="1">
      <c r="B56" s="365"/>
      <c r="D56" s="84"/>
      <c r="E56" s="507"/>
      <c r="F56" s="510"/>
      <c r="G56" s="301" t="s">
        <v>420</v>
      </c>
      <c r="H56" s="365"/>
      <c r="I56" s="294"/>
      <c r="J56" s="295"/>
      <c r="K56" s="300"/>
    </row>
    <row r="57" spans="2:11" ht="11.25">
      <c r="B57" s="100"/>
      <c r="D57" s="195"/>
      <c r="E57" s="134"/>
      <c r="F57" s="102" t="s">
        <v>385</v>
      </c>
      <c r="G57" s="100"/>
      <c r="H57" s="100"/>
      <c r="I57" s="306"/>
      <c r="J57" s="295"/>
      <c r="K57" s="213"/>
    </row>
    <row r="58" spans="2:11" ht="15" customHeight="1" thickBot="1">
      <c r="B58" s="101" t="s">
        <v>343</v>
      </c>
      <c r="D58" s="205"/>
      <c r="E58" s="135"/>
      <c r="F58" s="322"/>
      <c r="G58" s="322"/>
      <c r="H58" s="322"/>
      <c r="I58" s="323"/>
      <c r="J58" s="324"/>
      <c r="K58" s="213"/>
    </row>
    <row r="59" spans="4:11" ht="11.25">
      <c r="D59" s="205"/>
      <c r="E59" s="85"/>
      <c r="F59" s="86"/>
      <c r="G59" s="86"/>
      <c r="H59" s="86"/>
      <c r="I59" s="296"/>
      <c r="J59" s="296"/>
      <c r="K59" s="213"/>
    </row>
    <row r="60" spans="4:11" ht="15" customHeight="1">
      <c r="D60" s="205"/>
      <c r="E60" s="108"/>
      <c r="F60" s="107"/>
      <c r="G60" s="107"/>
      <c r="H60" s="107"/>
      <c r="I60" s="107"/>
      <c r="J60" s="107"/>
      <c r="K60" s="203"/>
    </row>
    <row r="61" spans="4:11" ht="12" thickBot="1">
      <c r="D61" s="206"/>
      <c r="E61" s="207"/>
      <c r="F61" s="207"/>
      <c r="G61" s="207"/>
      <c r="H61" s="207"/>
      <c r="I61" s="207"/>
      <c r="J61" s="207"/>
      <c r="K61" s="208"/>
    </row>
  </sheetData>
  <sheetProtection password="FA9C" sheet="1" formatColumns="0" formatRows="0"/>
  <mergeCells count="28">
    <mergeCell ref="F22:G22"/>
    <mergeCell ref="E36:E37"/>
    <mergeCell ref="F26:G26"/>
    <mergeCell ref="F27:G27"/>
    <mergeCell ref="F28:G28"/>
    <mergeCell ref="F36:F37"/>
    <mergeCell ref="F35:G35"/>
    <mergeCell ref="F24:G24"/>
    <mergeCell ref="F23:G23"/>
    <mergeCell ref="F29:G29"/>
    <mergeCell ref="F33:G33"/>
    <mergeCell ref="F25:G25"/>
    <mergeCell ref="F31:G31"/>
    <mergeCell ref="F32:G32"/>
    <mergeCell ref="F2:G2"/>
    <mergeCell ref="E4:E5"/>
    <mergeCell ref="F4:F5"/>
    <mergeCell ref="F21:G21"/>
    <mergeCell ref="D17:K17"/>
    <mergeCell ref="D18:K18"/>
    <mergeCell ref="I21:J21"/>
    <mergeCell ref="E7:E14"/>
    <mergeCell ref="F7:F14"/>
    <mergeCell ref="E49:E56"/>
    <mergeCell ref="F49:F56"/>
    <mergeCell ref="E39:E47"/>
    <mergeCell ref="F40:F47"/>
    <mergeCell ref="F39:G39"/>
  </mergeCells>
  <dataValidations count="5">
    <dataValidation type="decimal" allowBlank="1" showInputMessage="1" showErrorMessage="1" sqref="G57:H57 H49:H56 B49:B57 B27 H4:H5 B7:B14 H7:H14 G34:H34 G30 B30:B31 H27:H33 H2 B38:B47 H36:H38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:G2 F49:F56 F7:F14 F29:G29 F33:G33">
      <formula1>source_of_funding</formula1>
    </dataValidation>
    <dataValidation type="decimal" allowBlank="1" showInputMessage="1" showErrorMessage="1" error="Значение должно быть дейсвительным числом" sqref="B2 B28:B29 B32:B33 B4:B5 B36:B37">
      <formula1>-99999999999</formula1>
      <formula2>999999999999</formula2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25:B26 H25:H26">
      <formula1>1</formula1>
      <formula2>73051</formula2>
    </dataValidation>
    <dataValidation type="list" allowBlank="1" showInputMessage="1" showErrorMessage="1" prompt="Выберите значение из списка" error="Выберите значение из списка" sqref="H24">
      <formula1>objective_of_IPR</formula1>
    </dataValidation>
  </dataValidations>
  <hyperlinks>
    <hyperlink ref="F38" location="'ХВС инвестиции'!A1" tooltip="Добавить показатель" display="Добавить показатель"/>
    <hyperlink ref="I21" location="'ХВС инвестиции'!A1" tooltip="Добавить мероприятие" display="Добавить мероприятие"/>
    <hyperlink ref="F30" location="'ХВС инвестиции'!A1" tooltip="Добавить источники финансирования" display="Добавить источники финансирования"/>
    <hyperlink ref="B58" location="'ХВС инвестиции'!A1" tooltip="Удалить мероприятие" display="Удалить мероприятие"/>
    <hyperlink ref="I21:J21" location="'ХВС инвестиции'!A1" tooltip="Добавить мероприятие" display="Добавить мероприятие"/>
    <hyperlink ref="F34" location="'ХВС инвестиции'!A1" tooltip="Добавить источники финансирования" display="Добавить источники финансирования"/>
    <hyperlink ref="F57" location="'ХВС инвестиции'!A1" tooltip="Добавить источники финансирования" display="Добавить источники финансирования"/>
    <hyperlink ref="G40" location="'ХВС инвестиции'!A1" tooltip="I квартал, профинансировано" display="Добавить показатель эффективности"/>
    <hyperlink ref="G20" location="'ХВС инвестиции'!A1" display="Список листов"/>
    <hyperlink ref="M25" location="'ХВС инвестиции'!A1" display="Добавить мероприятие"/>
    <hyperlink ref="L59" location="'ХВС инвестиции'!A1" display="Удалить мероприятие"/>
    <hyperlink ref="G31" location="'ХВС инвестиции'!A1" display="Добавить показатель эффективности"/>
    <hyperlink ref="D33" location="'ХВС инвестиции'!A1" display="Удалить"/>
    <hyperlink ref="D30" location="'ХВС инвестиции'!A1" display="Удалить"/>
    <hyperlink ref="G34" location="'ХВС инвестиции'!A1" display="Добавить систему теплоснабжения"/>
    <hyperlink ref="D39" location="'ХВС инвестиции'!A1" display="Удалить"/>
    <hyperlink ref="D49" location="'ХВС инвестиции'!A1" display="Удалить"/>
    <hyperlink ref="G58" location="'ХВС инвестиции'!A1" display="Добавить систему теплоснабже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S66"/>
  <sheetViews>
    <sheetView showGridLines="0" zoomScalePageLayoutView="0" workbookViewId="0" topLeftCell="E43">
      <selection activeCell="D8" sqref="D8:I64"/>
    </sheetView>
  </sheetViews>
  <sheetFormatPr defaultColWidth="9.140625" defaultRowHeight="11.25"/>
  <cols>
    <col min="1" max="1" width="8.00390625" style="280" hidden="1" customWidth="1"/>
    <col min="2" max="2" width="48.28125" style="280" hidden="1" customWidth="1"/>
    <col min="3" max="3" width="4.8515625" style="278" customWidth="1"/>
    <col min="4" max="4" width="17.57421875" style="278" customWidth="1"/>
    <col min="5" max="5" width="9.421875" style="278" customWidth="1"/>
    <col min="6" max="6" width="59.28125" style="278" customWidth="1"/>
    <col min="7" max="7" width="19.28125" style="278" customWidth="1"/>
    <col min="8" max="8" width="35.140625" style="278" customWidth="1"/>
    <col min="9" max="9" width="2.00390625" style="278" customWidth="1"/>
    <col min="10" max="10" width="20.140625" style="278" customWidth="1"/>
    <col min="11" max="11" width="1.7109375" style="278" bestFit="1" customWidth="1"/>
    <col min="12" max="12" width="20.140625" style="278" customWidth="1"/>
    <col min="13" max="13" width="4.421875" style="278" customWidth="1"/>
    <col min="14" max="18" width="9.140625" style="278" customWidth="1"/>
    <col min="19" max="19" width="3.28125" style="278" bestFit="1" customWidth="1"/>
    <col min="20" max="20" width="9.00390625" style="278" bestFit="1" customWidth="1"/>
    <col min="21" max="21" width="2.00390625" style="278" bestFit="1" customWidth="1"/>
    <col min="22" max="22" width="7.57421875" style="278" bestFit="1" customWidth="1"/>
    <col min="23" max="26" width="9.140625" style="278" customWidth="1"/>
    <col min="27" max="27" width="2.00390625" style="278" bestFit="1" customWidth="1"/>
    <col min="28" max="32" width="9.140625" style="278" customWidth="1"/>
    <col min="33" max="33" width="3.28125" style="278" bestFit="1" customWidth="1"/>
    <col min="34" max="34" width="10.28125" style="278" bestFit="1" customWidth="1"/>
    <col min="35" max="35" width="2.00390625" style="278" bestFit="1" customWidth="1"/>
    <col min="36" max="36" width="7.57421875" style="278" bestFit="1" customWidth="1"/>
    <col min="37" max="40" width="9.140625" style="278" customWidth="1"/>
    <col min="41" max="41" width="2.00390625" style="278" bestFit="1" customWidth="1"/>
    <col min="42" max="16384" width="9.140625" style="278" customWidth="1"/>
  </cols>
  <sheetData>
    <row r="1" spans="1:2" s="277" customFormat="1" ht="11.25" hidden="1">
      <c r="A1" s="368"/>
      <c r="B1" s="368"/>
    </row>
    <row r="2" spans="1:45" ht="15" customHeight="1" hidden="1">
      <c r="A2" s="368"/>
      <c r="B2" s="368"/>
      <c r="S2" s="277"/>
      <c r="T2" s="277"/>
      <c r="U2" s="325"/>
      <c r="V2" s="60"/>
      <c r="W2" s="326"/>
      <c r="X2" s="327"/>
      <c r="Y2" s="328"/>
      <c r="Z2" s="329"/>
      <c r="AA2" s="330"/>
      <c r="AB2" s="331"/>
      <c r="AC2" s="331"/>
      <c r="AD2" s="331"/>
      <c r="AE2" s="332"/>
      <c r="AG2" s="277"/>
      <c r="AH2" s="277"/>
      <c r="AI2" s="325"/>
      <c r="AJ2" s="60"/>
      <c r="AK2" s="333"/>
      <c r="AL2" s="327"/>
      <c r="AM2" s="328"/>
      <c r="AN2" s="329"/>
      <c r="AO2" s="330"/>
      <c r="AP2" s="331"/>
      <c r="AQ2" s="331"/>
      <c r="AR2" s="331"/>
      <c r="AS2" s="332"/>
    </row>
    <row r="3" spans="1:2" ht="11.25" hidden="1">
      <c r="A3" s="368"/>
      <c r="B3" s="369"/>
    </row>
    <row r="4" spans="1:14" ht="11.25" hidden="1">
      <c r="A4" s="368"/>
      <c r="B4" s="368"/>
      <c r="L4" s="281"/>
      <c r="M4" s="281"/>
      <c r="N4" s="281"/>
    </row>
    <row r="5" spans="3:5" ht="11.25" hidden="1">
      <c r="C5" s="281"/>
      <c r="D5" s="281"/>
      <c r="E5" s="281"/>
    </row>
    <row r="6" spans="3:5" ht="15.75" customHeight="1">
      <c r="C6" s="281"/>
      <c r="D6" s="397" t="str">
        <f>codeTemplate</f>
        <v>Факт ХВС</v>
      </c>
      <c r="E6" s="281"/>
    </row>
    <row r="7" spans="3:9" ht="15" customHeight="1">
      <c r="C7" s="281"/>
      <c r="D7" s="361"/>
      <c r="E7" s="123"/>
      <c r="F7" s="123"/>
      <c r="G7" s="123"/>
      <c r="H7" s="123"/>
      <c r="I7" s="123"/>
    </row>
    <row r="8" spans="4:9" ht="44.25" customHeight="1">
      <c r="D8" s="499" t="s">
        <v>829</v>
      </c>
      <c r="E8" s="500"/>
      <c r="F8" s="500"/>
      <c r="G8" s="500"/>
      <c r="H8" s="500"/>
      <c r="I8" s="501"/>
    </row>
    <row r="9" spans="4:9" ht="12" customHeight="1" thickBot="1">
      <c r="D9" s="502" t="str">
        <f>IF(org="","",IF(fil="",org,org&amp;" ("&amp;fil&amp;")"))</f>
        <v>ОАО " БЕЛГОРОДАСБЕСТОЦЕМЕНТ"</v>
      </c>
      <c r="E9" s="503"/>
      <c r="F9" s="503"/>
      <c r="G9" s="503"/>
      <c r="H9" s="503"/>
      <c r="I9" s="504"/>
    </row>
    <row r="10" spans="4:9" ht="11.25">
      <c r="D10" s="122"/>
      <c r="E10" s="82"/>
      <c r="F10" s="82"/>
      <c r="G10" s="82"/>
      <c r="H10" s="82"/>
      <c r="I10" s="82"/>
    </row>
    <row r="11" spans="4:9" ht="11.25">
      <c r="D11" s="196"/>
      <c r="E11" s="197"/>
      <c r="F11" s="197"/>
      <c r="G11" s="197"/>
      <c r="H11" s="197"/>
      <c r="I11" s="198"/>
    </row>
    <row r="12" spans="4:9" ht="12" thickBot="1">
      <c r="D12" s="194"/>
      <c r="E12" s="130" t="s">
        <v>504</v>
      </c>
      <c r="F12" s="130" t="s">
        <v>324</v>
      </c>
      <c r="G12" s="130" t="s">
        <v>154</v>
      </c>
      <c r="H12" s="362" t="s">
        <v>325</v>
      </c>
      <c r="I12" s="199"/>
    </row>
    <row r="13" spans="4:9" ht="14.25" customHeight="1">
      <c r="D13" s="194"/>
      <c r="E13" s="136">
        <v>1</v>
      </c>
      <c r="F13" s="136">
        <f>E13+1</f>
        <v>2</v>
      </c>
      <c r="G13" s="136">
        <f>F13+1</f>
        <v>3</v>
      </c>
      <c r="H13" s="136">
        <f>G13+1</f>
        <v>4</v>
      </c>
      <c r="I13" s="199"/>
    </row>
    <row r="14" spans="4:9" ht="34.5" customHeight="1">
      <c r="D14" s="195"/>
      <c r="E14" s="334" t="s">
        <v>344</v>
      </c>
      <c r="F14" s="335" t="s">
        <v>387</v>
      </c>
      <c r="G14" s="336" t="s">
        <v>345</v>
      </c>
      <c r="H14" s="337" t="str">
        <f>IF(activity="","",activity)</f>
        <v>Оказание услуг в сфере водоснабжения</v>
      </c>
      <c r="I14" s="199"/>
    </row>
    <row r="15" spans="4:9" ht="15" customHeight="1">
      <c r="D15" s="195"/>
      <c r="E15" s="381" t="s">
        <v>346</v>
      </c>
      <c r="F15" s="382" t="s">
        <v>386</v>
      </c>
      <c r="G15" s="383" t="s">
        <v>152</v>
      </c>
      <c r="H15" s="260">
        <v>44.62</v>
      </c>
      <c r="I15" s="199"/>
    </row>
    <row r="16" spans="4:9" ht="22.5">
      <c r="D16" s="195"/>
      <c r="E16" s="381">
        <v>3</v>
      </c>
      <c r="F16" s="382" t="s">
        <v>492</v>
      </c>
      <c r="G16" s="383" t="s">
        <v>152</v>
      </c>
      <c r="H16" s="262">
        <f>H17+H18+H21+SUM(H22:H26)+H29+H32+SUM(H37:H38)</f>
        <v>2301.2599999999998</v>
      </c>
      <c r="I16" s="199"/>
    </row>
    <row r="17" spans="4:9" ht="22.5">
      <c r="D17" s="195"/>
      <c r="E17" s="381" t="s">
        <v>181</v>
      </c>
      <c r="F17" s="401" t="s">
        <v>814</v>
      </c>
      <c r="G17" s="383" t="s">
        <v>152</v>
      </c>
      <c r="H17" s="260">
        <v>0</v>
      </c>
      <c r="I17" s="199"/>
    </row>
    <row r="18" spans="4:9" ht="33.75">
      <c r="D18" s="195"/>
      <c r="E18" s="381" t="s">
        <v>348</v>
      </c>
      <c r="F18" s="384" t="s">
        <v>388</v>
      </c>
      <c r="G18" s="386" t="s">
        <v>152</v>
      </c>
      <c r="H18" s="260">
        <v>691.37</v>
      </c>
      <c r="I18" s="199"/>
    </row>
    <row r="19" spans="4:9" ht="15" customHeight="1">
      <c r="D19" s="195"/>
      <c r="E19" s="381" t="s">
        <v>533</v>
      </c>
      <c r="F19" s="385" t="s">
        <v>508</v>
      </c>
      <c r="G19" s="383" t="s">
        <v>349</v>
      </c>
      <c r="H19" s="262">
        <f>nerr(H18/H20)</f>
        <v>2.5991353383458646</v>
      </c>
      <c r="I19" s="199"/>
    </row>
    <row r="20" spans="4:9" ht="15" customHeight="1">
      <c r="D20" s="195"/>
      <c r="E20" s="381" t="s">
        <v>534</v>
      </c>
      <c r="F20" s="385" t="s">
        <v>422</v>
      </c>
      <c r="G20" s="383" t="s">
        <v>494</v>
      </c>
      <c r="H20" s="260">
        <v>266</v>
      </c>
      <c r="I20" s="199"/>
    </row>
    <row r="21" spans="4:9" ht="15" customHeight="1">
      <c r="D21" s="195"/>
      <c r="E21" s="381" t="s">
        <v>350</v>
      </c>
      <c r="F21" s="384" t="s">
        <v>535</v>
      </c>
      <c r="G21" s="386" t="s">
        <v>152</v>
      </c>
      <c r="H21" s="260">
        <v>0</v>
      </c>
      <c r="I21" s="199"/>
    </row>
    <row r="22" spans="4:9" ht="15" customHeight="1">
      <c r="D22" s="195"/>
      <c r="E22" s="381" t="s">
        <v>352</v>
      </c>
      <c r="F22" s="384" t="s">
        <v>536</v>
      </c>
      <c r="G22" s="386" t="s">
        <v>152</v>
      </c>
      <c r="H22" s="260">
        <v>856.99</v>
      </c>
      <c r="I22" s="199"/>
    </row>
    <row r="23" spans="4:9" ht="22.5">
      <c r="D23" s="195"/>
      <c r="E23" s="381" t="s">
        <v>353</v>
      </c>
      <c r="F23" s="384" t="s">
        <v>389</v>
      </c>
      <c r="G23" s="386" t="s">
        <v>152</v>
      </c>
      <c r="H23" s="260">
        <v>297.87</v>
      </c>
      <c r="I23" s="199"/>
    </row>
    <row r="24" spans="4:9" ht="15" customHeight="1">
      <c r="D24" s="195"/>
      <c r="E24" s="381" t="s">
        <v>354</v>
      </c>
      <c r="F24" s="384" t="s">
        <v>390</v>
      </c>
      <c r="G24" s="386" t="s">
        <v>152</v>
      </c>
      <c r="H24" s="260">
        <v>55.32</v>
      </c>
      <c r="I24" s="199"/>
    </row>
    <row r="25" spans="4:9" ht="22.5">
      <c r="D25" s="195"/>
      <c r="E25" s="381" t="s">
        <v>355</v>
      </c>
      <c r="F25" s="384" t="s">
        <v>391</v>
      </c>
      <c r="G25" s="386" t="s">
        <v>152</v>
      </c>
      <c r="H25" s="260">
        <v>0</v>
      </c>
      <c r="I25" s="199"/>
    </row>
    <row r="26" spans="4:9" ht="15" customHeight="1">
      <c r="D26" s="195"/>
      <c r="E26" s="381" t="s">
        <v>356</v>
      </c>
      <c r="F26" s="401" t="s">
        <v>815</v>
      </c>
      <c r="G26" s="386" t="s">
        <v>152</v>
      </c>
      <c r="H26" s="260">
        <v>187.18</v>
      </c>
      <c r="I26" s="199"/>
    </row>
    <row r="27" spans="4:9" ht="15" customHeight="1">
      <c r="D27" s="195"/>
      <c r="E27" s="381" t="s">
        <v>537</v>
      </c>
      <c r="F27" s="385" t="s">
        <v>423</v>
      </c>
      <c r="G27" s="386" t="s">
        <v>152</v>
      </c>
      <c r="H27" s="260">
        <v>0</v>
      </c>
      <c r="I27" s="199"/>
    </row>
    <row r="28" spans="4:9" ht="15" customHeight="1">
      <c r="D28" s="195"/>
      <c r="E28" s="381" t="s">
        <v>538</v>
      </c>
      <c r="F28" s="385" t="s">
        <v>424</v>
      </c>
      <c r="G28" s="386" t="s">
        <v>152</v>
      </c>
      <c r="H28" s="260">
        <v>0</v>
      </c>
      <c r="I28" s="199"/>
    </row>
    <row r="29" spans="4:9" ht="15" customHeight="1">
      <c r="D29" s="195"/>
      <c r="E29" s="381" t="s">
        <v>357</v>
      </c>
      <c r="F29" s="401" t="s">
        <v>816</v>
      </c>
      <c r="G29" s="386" t="s">
        <v>152</v>
      </c>
      <c r="H29" s="260">
        <v>129.47</v>
      </c>
      <c r="I29" s="199"/>
    </row>
    <row r="30" spans="4:9" ht="15" customHeight="1">
      <c r="D30" s="195"/>
      <c r="E30" s="381" t="s">
        <v>539</v>
      </c>
      <c r="F30" s="385" t="s">
        <v>423</v>
      </c>
      <c r="G30" s="386" t="s">
        <v>152</v>
      </c>
      <c r="H30" s="260">
        <v>0</v>
      </c>
      <c r="I30" s="199"/>
    </row>
    <row r="31" spans="4:9" ht="15" customHeight="1">
      <c r="D31" s="195"/>
      <c r="E31" s="381" t="s">
        <v>540</v>
      </c>
      <c r="F31" s="385" t="s">
        <v>424</v>
      </c>
      <c r="G31" s="386" t="s">
        <v>152</v>
      </c>
      <c r="H31" s="260">
        <v>0</v>
      </c>
      <c r="I31" s="199"/>
    </row>
    <row r="32" spans="4:9" ht="22.5">
      <c r="D32" s="195"/>
      <c r="E32" s="381" t="s">
        <v>358</v>
      </c>
      <c r="F32" s="384" t="s">
        <v>359</v>
      </c>
      <c r="G32" s="386" t="s">
        <v>152</v>
      </c>
      <c r="H32" s="260">
        <v>0</v>
      </c>
      <c r="I32" s="199"/>
    </row>
    <row r="33" spans="4:9" ht="15" customHeight="1">
      <c r="D33" s="195"/>
      <c r="E33" s="381" t="s">
        <v>360</v>
      </c>
      <c r="F33" s="385" t="s">
        <v>541</v>
      </c>
      <c r="G33" s="386" t="s">
        <v>152</v>
      </c>
      <c r="H33" s="260">
        <v>0</v>
      </c>
      <c r="I33" s="199"/>
    </row>
    <row r="34" spans="4:9" ht="15" customHeight="1">
      <c r="D34" s="195"/>
      <c r="E34" s="381" t="s">
        <v>361</v>
      </c>
      <c r="F34" s="385" t="s">
        <v>542</v>
      </c>
      <c r="G34" s="386" t="s">
        <v>152</v>
      </c>
      <c r="H34" s="260">
        <v>0</v>
      </c>
      <c r="I34" s="199"/>
    </row>
    <row r="35" spans="4:9" ht="15" customHeight="1">
      <c r="D35" s="195"/>
      <c r="E35" s="381" t="s">
        <v>543</v>
      </c>
      <c r="F35" s="385" t="s">
        <v>544</v>
      </c>
      <c r="G35" s="386" t="s">
        <v>152</v>
      </c>
      <c r="H35" s="260">
        <v>0</v>
      </c>
      <c r="I35" s="199"/>
    </row>
    <row r="36" spans="4:9" ht="22.5">
      <c r="D36" s="195"/>
      <c r="E36" s="402" t="s">
        <v>545</v>
      </c>
      <c r="F36" s="385" t="s">
        <v>425</v>
      </c>
      <c r="G36" s="386" t="s">
        <v>152</v>
      </c>
      <c r="H36" s="260">
        <v>0</v>
      </c>
      <c r="I36" s="199"/>
    </row>
    <row r="37" spans="4:9" ht="33.75">
      <c r="D37" s="195"/>
      <c r="E37" s="381" t="s">
        <v>362</v>
      </c>
      <c r="F37" s="384" t="s">
        <v>383</v>
      </c>
      <c r="G37" s="386" t="s">
        <v>152</v>
      </c>
      <c r="H37" s="260">
        <v>83.06</v>
      </c>
      <c r="I37" s="199"/>
    </row>
    <row r="38" spans="4:9" ht="15" customHeight="1">
      <c r="D38" s="204"/>
      <c r="E38" s="338"/>
      <c r="F38" s="117" t="s">
        <v>363</v>
      </c>
      <c r="G38" s="98"/>
      <c r="H38" s="339"/>
      <c r="I38" s="199"/>
    </row>
    <row r="39" spans="4:9" ht="22.5">
      <c r="D39" s="195"/>
      <c r="E39" s="381" t="s">
        <v>364</v>
      </c>
      <c r="F39" s="382" t="s">
        <v>558</v>
      </c>
      <c r="G39" s="386" t="s">
        <v>152</v>
      </c>
      <c r="H39" s="260">
        <v>0</v>
      </c>
      <c r="I39" s="199"/>
    </row>
    <row r="40" spans="4:9" ht="22.5">
      <c r="D40" s="195"/>
      <c r="E40" s="381" t="s">
        <v>333</v>
      </c>
      <c r="F40" s="382" t="s">
        <v>496</v>
      </c>
      <c r="G40" s="386" t="s">
        <v>152</v>
      </c>
      <c r="H40" s="260">
        <v>0</v>
      </c>
      <c r="I40" s="199"/>
    </row>
    <row r="41" spans="4:9" ht="33.75">
      <c r="D41" s="195"/>
      <c r="E41" s="381" t="s">
        <v>334</v>
      </c>
      <c r="F41" s="384" t="s">
        <v>546</v>
      </c>
      <c r="G41" s="386" t="s">
        <v>152</v>
      </c>
      <c r="H41" s="260">
        <v>0</v>
      </c>
      <c r="I41" s="199"/>
    </row>
    <row r="42" spans="4:9" ht="15" customHeight="1">
      <c r="D42" s="195"/>
      <c r="E42" s="381" t="s">
        <v>335</v>
      </c>
      <c r="F42" s="382" t="s">
        <v>426</v>
      </c>
      <c r="G42" s="383" t="s">
        <v>152</v>
      </c>
      <c r="H42" s="262">
        <f>H43+H44-H45</f>
        <v>1834</v>
      </c>
      <c r="I42" s="199"/>
    </row>
    <row r="43" spans="4:9" ht="15" customHeight="1">
      <c r="D43" s="195"/>
      <c r="E43" s="381" t="s">
        <v>336</v>
      </c>
      <c r="F43" s="385" t="s">
        <v>431</v>
      </c>
      <c r="G43" s="383" t="s">
        <v>152</v>
      </c>
      <c r="H43" s="260">
        <v>1834</v>
      </c>
      <c r="I43" s="199"/>
    </row>
    <row r="44" spans="4:9" ht="15" customHeight="1">
      <c r="D44" s="195"/>
      <c r="E44" s="381" t="s">
        <v>412</v>
      </c>
      <c r="F44" s="385" t="s">
        <v>432</v>
      </c>
      <c r="G44" s="383" t="s">
        <v>152</v>
      </c>
      <c r="H44" s="260">
        <v>0</v>
      </c>
      <c r="I44" s="199"/>
    </row>
    <row r="45" spans="4:9" ht="15" customHeight="1">
      <c r="D45" s="195"/>
      <c r="E45" s="381" t="s">
        <v>421</v>
      </c>
      <c r="F45" s="385" t="s">
        <v>433</v>
      </c>
      <c r="G45" s="383" t="s">
        <v>152</v>
      </c>
      <c r="H45" s="260">
        <v>0</v>
      </c>
      <c r="I45" s="199"/>
    </row>
    <row r="46" spans="4:9" ht="15" customHeight="1">
      <c r="D46" s="195"/>
      <c r="E46" s="381" t="s">
        <v>337</v>
      </c>
      <c r="F46" s="403" t="s">
        <v>817</v>
      </c>
      <c r="G46" s="383" t="s">
        <v>365</v>
      </c>
      <c r="H46" s="260">
        <v>345.591</v>
      </c>
      <c r="I46" s="199"/>
    </row>
    <row r="47" spans="4:9" ht="15" customHeight="1">
      <c r="D47" s="195"/>
      <c r="E47" s="381" t="s">
        <v>366</v>
      </c>
      <c r="F47" s="403" t="s">
        <v>818</v>
      </c>
      <c r="G47" s="383" t="s">
        <v>365</v>
      </c>
      <c r="H47" s="260">
        <v>0</v>
      </c>
      <c r="I47" s="199"/>
    </row>
    <row r="48" spans="4:9" ht="15" customHeight="1">
      <c r="D48" s="195"/>
      <c r="E48" s="381" t="s">
        <v>323</v>
      </c>
      <c r="F48" s="382" t="s">
        <v>547</v>
      </c>
      <c r="G48" s="383" t="s">
        <v>365</v>
      </c>
      <c r="H48" s="261">
        <v>0</v>
      </c>
      <c r="I48" s="199"/>
    </row>
    <row r="49" spans="4:9" ht="15" customHeight="1">
      <c r="D49" s="195"/>
      <c r="E49" s="381" t="s">
        <v>368</v>
      </c>
      <c r="F49" s="382" t="s">
        <v>548</v>
      </c>
      <c r="G49" s="383" t="s">
        <v>365</v>
      </c>
      <c r="H49" s="387">
        <f>SUM(H50:H51)</f>
        <v>14.21</v>
      </c>
      <c r="I49" s="199"/>
    </row>
    <row r="50" spans="4:9" ht="15" customHeight="1">
      <c r="D50" s="195"/>
      <c r="E50" s="381" t="s">
        <v>549</v>
      </c>
      <c r="F50" s="384" t="s">
        <v>497</v>
      </c>
      <c r="G50" s="383" t="s">
        <v>365</v>
      </c>
      <c r="H50" s="261">
        <v>14.21</v>
      </c>
      <c r="I50" s="199"/>
    </row>
    <row r="51" spans="4:9" ht="15" customHeight="1">
      <c r="D51" s="195"/>
      <c r="E51" s="381" t="s">
        <v>550</v>
      </c>
      <c r="F51" s="384" t="s">
        <v>498</v>
      </c>
      <c r="G51" s="383" t="s">
        <v>365</v>
      </c>
      <c r="H51" s="261">
        <v>0</v>
      </c>
      <c r="I51" s="199"/>
    </row>
    <row r="52" spans="4:9" ht="15" customHeight="1">
      <c r="D52" s="195"/>
      <c r="E52" s="381" t="s">
        <v>369</v>
      </c>
      <c r="F52" s="404" t="s">
        <v>819</v>
      </c>
      <c r="G52" s="383" t="s">
        <v>499</v>
      </c>
      <c r="H52" s="260">
        <v>2.39</v>
      </c>
      <c r="I52" s="199"/>
    </row>
    <row r="53" spans="4:9" ht="15" customHeight="1">
      <c r="D53" s="195"/>
      <c r="E53" s="381" t="s">
        <v>370</v>
      </c>
      <c r="F53" s="382" t="s">
        <v>500</v>
      </c>
      <c r="G53" s="383" t="s">
        <v>367</v>
      </c>
      <c r="H53" s="282">
        <v>2.6</v>
      </c>
      <c r="I53" s="199"/>
    </row>
    <row r="54" spans="4:9" ht="15" customHeight="1">
      <c r="D54" s="195"/>
      <c r="E54" s="381" t="s">
        <v>371</v>
      </c>
      <c r="F54" s="382" t="s">
        <v>551</v>
      </c>
      <c r="G54" s="383" t="s">
        <v>552</v>
      </c>
      <c r="H54" s="282">
        <v>5</v>
      </c>
      <c r="I54" s="199"/>
    </row>
    <row r="55" spans="4:9" ht="15" customHeight="1">
      <c r="D55" s="195"/>
      <c r="E55" s="381" t="s">
        <v>372</v>
      </c>
      <c r="F55" s="388" t="s">
        <v>553</v>
      </c>
      <c r="G55" s="383" t="s">
        <v>552</v>
      </c>
      <c r="H55" s="282">
        <v>0</v>
      </c>
      <c r="I55" s="199"/>
    </row>
    <row r="56" spans="4:9" ht="22.5">
      <c r="D56" s="195"/>
      <c r="E56" s="381" t="s">
        <v>413</v>
      </c>
      <c r="F56" s="382" t="s">
        <v>554</v>
      </c>
      <c r="G56" s="383" t="s">
        <v>495</v>
      </c>
      <c r="H56" s="282">
        <v>4</v>
      </c>
      <c r="I56" s="199"/>
    </row>
    <row r="57" spans="4:9" ht="22.5">
      <c r="D57" s="195"/>
      <c r="E57" s="381" t="s">
        <v>501</v>
      </c>
      <c r="F57" s="382" t="s">
        <v>559</v>
      </c>
      <c r="G57" s="405" t="s">
        <v>820</v>
      </c>
      <c r="H57" s="282">
        <v>0</v>
      </c>
      <c r="I57" s="199"/>
    </row>
    <row r="58" spans="4:9" ht="15" customHeight="1">
      <c r="D58" s="195"/>
      <c r="E58" s="381" t="s">
        <v>502</v>
      </c>
      <c r="F58" s="406" t="s">
        <v>821</v>
      </c>
      <c r="G58" s="407" t="s">
        <v>499</v>
      </c>
      <c r="H58" s="411">
        <f>SUM(H59:H61)*100/(H46+H47)</f>
        <v>93.52558371022394</v>
      </c>
      <c r="I58" s="199"/>
    </row>
    <row r="59" spans="4:9" ht="15" customHeight="1">
      <c r="D59" s="195"/>
      <c r="E59" s="409" t="s">
        <v>825</v>
      </c>
      <c r="F59" s="408" t="s">
        <v>822</v>
      </c>
      <c r="G59" s="95" t="s">
        <v>365</v>
      </c>
      <c r="H59" s="261">
        <v>323.216</v>
      </c>
      <c r="I59" s="199"/>
    </row>
    <row r="60" spans="4:9" ht="22.5">
      <c r="D60" s="195"/>
      <c r="E60" s="409" t="s">
        <v>826</v>
      </c>
      <c r="F60" s="408" t="s">
        <v>823</v>
      </c>
      <c r="G60" s="95" t="s">
        <v>365</v>
      </c>
      <c r="H60" s="261">
        <v>0</v>
      </c>
      <c r="I60" s="199"/>
    </row>
    <row r="61" spans="4:9" ht="15" customHeight="1">
      <c r="D61" s="195"/>
      <c r="E61" s="409" t="s">
        <v>827</v>
      </c>
      <c r="F61" s="408" t="s">
        <v>824</v>
      </c>
      <c r="G61" s="95" t="s">
        <v>365</v>
      </c>
      <c r="H61" s="261">
        <v>0</v>
      </c>
      <c r="I61" s="199"/>
    </row>
    <row r="62" spans="4:9" ht="22.5">
      <c r="D62" s="195"/>
      <c r="E62" s="409" t="s">
        <v>503</v>
      </c>
      <c r="F62" s="389" t="s">
        <v>555</v>
      </c>
      <c r="G62" s="390" t="s">
        <v>499</v>
      </c>
      <c r="H62" s="260">
        <v>100</v>
      </c>
      <c r="I62" s="199"/>
    </row>
    <row r="63" spans="4:9" ht="15" customHeight="1" thickBot="1">
      <c r="D63" s="195"/>
      <c r="E63" s="410" t="s">
        <v>556</v>
      </c>
      <c r="F63" s="284" t="s">
        <v>70</v>
      </c>
      <c r="G63" s="340"/>
      <c r="H63" s="285"/>
      <c r="I63" s="199"/>
    </row>
    <row r="64" spans="4:9" ht="11.25">
      <c r="D64" s="195"/>
      <c r="E64" s="92"/>
      <c r="F64" s="93"/>
      <c r="G64" s="94"/>
      <c r="H64" s="106"/>
      <c r="I64" s="199"/>
    </row>
    <row r="65" spans="4:9" ht="11.25">
      <c r="D65" s="205"/>
      <c r="E65" s="535"/>
      <c r="F65" s="535"/>
      <c r="G65" s="535"/>
      <c r="H65" s="535"/>
      <c r="I65" s="199"/>
    </row>
    <row r="66" spans="4:9" ht="12" thickBot="1">
      <c r="D66" s="206"/>
      <c r="E66" s="207"/>
      <c r="F66" s="207"/>
      <c r="G66" s="207"/>
      <c r="H66" s="207"/>
      <c r="I66" s="208"/>
    </row>
  </sheetData>
  <sheetProtection password="FA9C" sheet="1" formatColumns="0" formatRows="0"/>
  <mergeCells count="3">
    <mergeCell ref="E65:H65"/>
    <mergeCell ref="D8:I8"/>
    <mergeCell ref="D9:I9"/>
  </mergeCells>
  <dataValidations count="4">
    <dataValidation type="textLength" operator="lessThanOrEqual" allowBlank="1" showInputMessage="1" showErrorMessage="1" sqref="H63:H64">
      <formula1>300</formula1>
    </dataValidation>
    <dataValidation type="decimal" allowBlank="1" showInputMessage="1" showErrorMessage="1" error="Значение должно быть действительным числом" sqref="H15 H39:H41 H17:H37 H43:H48 H50:H57 H59:H62">
      <formula1>-999999999</formula1>
      <formula2>999999999999</formula2>
    </dataValidation>
    <dataValidation type="decimal" allowBlank="1" showInputMessage="1" showErrorMessage="1" sqref="H42 H16 H49 H58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8" location="'ХВС показатели'!A1" tooltip="Добавить запись" display="Добавить запись"/>
    <hyperlink ref="F9" location="'ХВС показатели'!A1" display="Список листов"/>
    <hyperlink ref="D38" location="'ХВС показатели'!A1" display="Удалить"/>
    <hyperlink ref="F8" location="'ХВС показатели'!A1" display="Список листов"/>
    <hyperlink ref="E38" location="'ХВС показатели'!A1" display="Добавить запись"/>
    <hyperlink ref="D37" location="'ХВС показатели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46"/>
  <sheetViews>
    <sheetView showGridLines="0" tabSelected="1" zoomScalePageLayoutView="0" workbookViewId="0" topLeftCell="E6">
      <selection activeCell="E6" sqref="D6:J43"/>
    </sheetView>
  </sheetViews>
  <sheetFormatPr defaultColWidth="9.140625" defaultRowHeight="11.25"/>
  <cols>
    <col min="1" max="1" width="8.00390625" style="342" hidden="1" customWidth="1"/>
    <col min="2" max="2" width="66.8515625" style="342" hidden="1" customWidth="1"/>
    <col min="3" max="3" width="8.57421875" style="344" customWidth="1"/>
    <col min="4" max="4" width="3.00390625" style="344" customWidth="1"/>
    <col min="5" max="5" width="7.00390625" style="344" bestFit="1" customWidth="1"/>
    <col min="6" max="6" width="36.7109375" style="344" customWidth="1"/>
    <col min="7" max="7" width="56.00390625" style="344" customWidth="1"/>
    <col min="8" max="8" width="19.140625" style="344" customWidth="1"/>
    <col min="9" max="9" width="27.57421875" style="344" customWidth="1"/>
    <col min="10" max="10" width="3.28125" style="355" customWidth="1"/>
    <col min="11" max="31" width="9.140625" style="344" customWidth="1"/>
    <col min="32" max="32" width="14.57421875" style="344" customWidth="1"/>
    <col min="33" max="16384" width="9.140625" style="344" customWidth="1"/>
  </cols>
  <sheetData>
    <row r="1" spans="1:11" s="341" customFormat="1" ht="11.25" hidden="1">
      <c r="A1" s="276"/>
      <c r="B1" s="276"/>
      <c r="E1" s="342"/>
      <c r="F1" s="342"/>
      <c r="G1" s="280"/>
      <c r="H1" s="280"/>
      <c r="I1" s="280"/>
      <c r="J1" s="343"/>
      <c r="K1" s="280"/>
    </row>
    <row r="2" spans="1:38" ht="11.25" hidden="1">
      <c r="A2" s="276"/>
      <c r="B2" s="276"/>
      <c r="E2" s="345"/>
      <c r="F2" s="342"/>
      <c r="G2" s="280"/>
      <c r="H2" s="280"/>
      <c r="I2" s="280"/>
      <c r="J2" s="343"/>
      <c r="K2" s="345"/>
      <c r="O2" s="342"/>
      <c r="P2" s="342"/>
      <c r="Q2" s="342"/>
      <c r="R2" s="60"/>
      <c r="S2" s="346"/>
      <c r="T2" s="347"/>
      <c r="U2" s="348"/>
      <c r="V2" s="348"/>
      <c r="W2" s="348"/>
      <c r="X2" s="349"/>
      <c r="Y2" s="350"/>
      <c r="AB2" s="342"/>
      <c r="AC2" s="341"/>
      <c r="AD2" s="342"/>
      <c r="AE2" s="60"/>
      <c r="AF2" s="326"/>
      <c r="AG2" s="347"/>
      <c r="AH2" s="351"/>
      <c r="AI2" s="351"/>
      <c r="AJ2" s="351"/>
      <c r="AK2" s="352"/>
      <c r="AL2" s="350"/>
    </row>
    <row r="3" spans="1:11" ht="11.25" hidden="1">
      <c r="A3" s="276"/>
      <c r="B3" s="279"/>
      <c r="E3" s="345"/>
      <c r="F3" s="342"/>
      <c r="G3" s="342"/>
      <c r="H3" s="342"/>
      <c r="I3" s="342"/>
      <c r="J3" s="353"/>
      <c r="K3" s="345"/>
    </row>
    <row r="4" spans="1:10" ht="11.25" hidden="1">
      <c r="A4" s="276"/>
      <c r="B4" s="276"/>
      <c r="E4" s="345"/>
      <c r="F4" s="345"/>
      <c r="G4" s="345"/>
      <c r="H4" s="345"/>
      <c r="I4" s="345"/>
      <c r="J4" s="353"/>
    </row>
    <row r="5" spans="3:11" ht="11.25" hidden="1">
      <c r="C5" s="354"/>
      <c r="D5" s="354"/>
      <c r="K5" s="354"/>
    </row>
    <row r="6" spans="3:11" ht="15.75" customHeight="1">
      <c r="C6" s="354"/>
      <c r="D6" s="397" t="str">
        <f>codeTemplate</f>
        <v>Факт ХВС</v>
      </c>
      <c r="K6" s="354"/>
    </row>
    <row r="7" spans="4:10" ht="15" customHeight="1">
      <c r="D7" s="361"/>
      <c r="E7" s="361"/>
      <c r="F7" s="361"/>
      <c r="G7" s="361"/>
      <c r="H7" s="361"/>
      <c r="I7" s="361"/>
      <c r="J7" s="361"/>
    </row>
    <row r="8" spans="4:10" ht="16.5" customHeight="1">
      <c r="D8" s="499" t="s">
        <v>849</v>
      </c>
      <c r="E8" s="500"/>
      <c r="F8" s="500"/>
      <c r="G8" s="500"/>
      <c r="H8" s="500"/>
      <c r="I8" s="500"/>
      <c r="J8" s="501"/>
    </row>
    <row r="9" spans="4:10" ht="16.5" customHeight="1" thickBot="1">
      <c r="D9" s="502" t="str">
        <f>IF(org="","",IF(fil="",org,org&amp;" ("&amp;fil&amp;")"))</f>
        <v>ОАО " БЕЛГОРОДАСБЕСТОЦЕМЕНТ"</v>
      </c>
      <c r="E9" s="503"/>
      <c r="F9" s="503"/>
      <c r="G9" s="503"/>
      <c r="H9" s="503"/>
      <c r="I9" s="503"/>
      <c r="J9" s="504"/>
    </row>
    <row r="10" spans="4:10" ht="11.25">
      <c r="D10" s="122"/>
      <c r="E10" s="82"/>
      <c r="F10" s="82"/>
      <c r="G10" s="82"/>
      <c r="H10" s="82"/>
      <c r="I10" s="82"/>
      <c r="J10" s="125"/>
    </row>
    <row r="11" spans="4:10" ht="11.25">
      <c r="D11" s="196"/>
      <c r="E11" s="197"/>
      <c r="F11" s="197"/>
      <c r="G11" s="197"/>
      <c r="H11" s="197"/>
      <c r="I11" s="197"/>
      <c r="J11" s="209"/>
    </row>
    <row r="12" spans="4:10" ht="20.25" customHeight="1" thickBot="1">
      <c r="D12" s="194"/>
      <c r="E12" s="130" t="s">
        <v>504</v>
      </c>
      <c r="F12" s="522" t="s">
        <v>373</v>
      </c>
      <c r="G12" s="522"/>
      <c r="H12" s="130" t="s">
        <v>154</v>
      </c>
      <c r="I12" s="362" t="s">
        <v>325</v>
      </c>
      <c r="J12" s="210"/>
    </row>
    <row r="13" spans="4:10" ht="15" customHeight="1">
      <c r="D13" s="194"/>
      <c r="E13" s="136">
        <v>1</v>
      </c>
      <c r="F13" s="541">
        <f>E13+1</f>
        <v>2</v>
      </c>
      <c r="G13" s="541"/>
      <c r="H13" s="136">
        <f>F13+1</f>
        <v>3</v>
      </c>
      <c r="I13" s="136">
        <f>H13+1</f>
        <v>4</v>
      </c>
      <c r="J13" s="210"/>
    </row>
    <row r="14" spans="4:10" ht="15" customHeight="1">
      <c r="D14" s="194"/>
      <c r="E14" s="225">
        <v>1</v>
      </c>
      <c r="F14" s="542" t="s">
        <v>374</v>
      </c>
      <c r="G14" s="542"/>
      <c r="H14" s="256"/>
      <c r="I14" s="356">
        <f>SUMIF(G15:G23,G15,I15:I23)</f>
        <v>0</v>
      </c>
      <c r="J14" s="210"/>
    </row>
    <row r="15" spans="4:10" ht="15" customHeight="1" hidden="1">
      <c r="D15" s="195"/>
      <c r="E15" s="539" t="s">
        <v>195</v>
      </c>
      <c r="F15" s="540"/>
      <c r="G15" s="97" t="s">
        <v>375</v>
      </c>
      <c r="H15" s="95"/>
      <c r="I15" s="357"/>
      <c r="J15" s="211"/>
    </row>
    <row r="16" spans="4:10" ht="15" customHeight="1" hidden="1">
      <c r="D16" s="195"/>
      <c r="E16" s="539"/>
      <c r="F16" s="540"/>
      <c r="G16" s="97" t="s">
        <v>396</v>
      </c>
      <c r="H16" s="358"/>
      <c r="I16" s="359"/>
      <c r="J16" s="211"/>
    </row>
    <row r="17" spans="4:10" ht="15" customHeight="1" hidden="1">
      <c r="D17" s="195"/>
      <c r="E17" s="539"/>
      <c r="F17" s="540"/>
      <c r="G17" s="97" t="s">
        <v>395</v>
      </c>
      <c r="H17" s="95"/>
      <c r="I17" s="357"/>
      <c r="J17" s="211"/>
    </row>
    <row r="18" spans="4:10" ht="15" customHeight="1" hidden="1">
      <c r="D18" s="195"/>
      <c r="E18" s="539"/>
      <c r="F18" s="540"/>
      <c r="G18" s="97" t="s">
        <v>376</v>
      </c>
      <c r="H18" s="95"/>
      <c r="I18" s="360"/>
      <c r="J18" s="211"/>
    </row>
    <row r="19" spans="4:10" ht="15" customHeight="1">
      <c r="D19" s="227"/>
      <c r="E19" s="539" t="s">
        <v>30</v>
      </c>
      <c r="F19" s="536"/>
      <c r="G19" s="97" t="s">
        <v>375</v>
      </c>
      <c r="H19" s="95" t="s">
        <v>152</v>
      </c>
      <c r="I19" s="395"/>
      <c r="J19" s="213"/>
    </row>
    <row r="20" spans="4:10" ht="15" customHeight="1">
      <c r="D20" s="84"/>
      <c r="E20" s="539"/>
      <c r="F20" s="536"/>
      <c r="G20" s="97" t="s">
        <v>396</v>
      </c>
      <c r="H20" s="223"/>
      <c r="I20" s="394"/>
      <c r="J20" s="213"/>
    </row>
    <row r="21" spans="4:10" ht="15" customHeight="1">
      <c r="D21" s="84"/>
      <c r="E21" s="539"/>
      <c r="F21" s="536"/>
      <c r="G21" s="97" t="s">
        <v>395</v>
      </c>
      <c r="H21" s="95" t="s">
        <v>152</v>
      </c>
      <c r="I21" s="262">
        <f>IF(I20="",0,IF(I20=0,0,I19/I20))</f>
        <v>0</v>
      </c>
      <c r="J21" s="213"/>
    </row>
    <row r="22" spans="4:10" ht="15" customHeight="1">
      <c r="D22" s="84"/>
      <c r="E22" s="539"/>
      <c r="F22" s="536"/>
      <c r="G22" s="97" t="s">
        <v>376</v>
      </c>
      <c r="H22" s="95" t="s">
        <v>345</v>
      </c>
      <c r="I22" s="226"/>
      <c r="J22" s="213"/>
    </row>
    <row r="23" spans="4:10" ht="11.25">
      <c r="D23" s="195"/>
      <c r="E23" s="255"/>
      <c r="F23" s="102" t="s">
        <v>363</v>
      </c>
      <c r="G23" s="105"/>
      <c r="H23" s="105"/>
      <c r="I23" s="263"/>
      <c r="J23" s="211"/>
    </row>
    <row r="24" spans="4:10" ht="15" customHeight="1">
      <c r="D24" s="194"/>
      <c r="E24" s="224">
        <v>2</v>
      </c>
      <c r="F24" s="538" t="s">
        <v>377</v>
      </c>
      <c r="G24" s="538"/>
      <c r="H24" s="99"/>
      <c r="I24" s="262">
        <f>SUMIF(G25:G33,G25,I25:I33)</f>
        <v>0</v>
      </c>
      <c r="J24" s="210"/>
    </row>
    <row r="25" spans="4:10" ht="15" customHeight="1" hidden="1">
      <c r="D25" s="195"/>
      <c r="E25" s="539" t="s">
        <v>410</v>
      </c>
      <c r="F25" s="540"/>
      <c r="G25" s="97" t="s">
        <v>375</v>
      </c>
      <c r="H25" s="95"/>
      <c r="I25" s="357"/>
      <c r="J25" s="211"/>
    </row>
    <row r="26" spans="4:10" ht="15" customHeight="1" hidden="1">
      <c r="D26" s="195"/>
      <c r="E26" s="539"/>
      <c r="F26" s="540"/>
      <c r="G26" s="97" t="s">
        <v>396</v>
      </c>
      <c r="H26" s="358"/>
      <c r="I26" s="359"/>
      <c r="J26" s="211"/>
    </row>
    <row r="27" spans="4:10" ht="15" customHeight="1" hidden="1">
      <c r="D27" s="195"/>
      <c r="E27" s="539"/>
      <c r="F27" s="540"/>
      <c r="G27" s="97" t="s">
        <v>395</v>
      </c>
      <c r="H27" s="95"/>
      <c r="I27" s="357"/>
      <c r="J27" s="211"/>
    </row>
    <row r="28" spans="4:10" ht="15" customHeight="1" hidden="1">
      <c r="D28" s="195"/>
      <c r="E28" s="539"/>
      <c r="F28" s="540"/>
      <c r="G28" s="97" t="s">
        <v>376</v>
      </c>
      <c r="H28" s="95"/>
      <c r="I28" s="360"/>
      <c r="J28" s="211"/>
    </row>
    <row r="29" spans="4:10" ht="15" customHeight="1">
      <c r="D29" s="227"/>
      <c r="E29" s="539" t="s">
        <v>77</v>
      </c>
      <c r="F29" s="536"/>
      <c r="G29" s="97" t="s">
        <v>375</v>
      </c>
      <c r="H29" s="95" t="s">
        <v>152</v>
      </c>
      <c r="I29" s="395"/>
      <c r="J29" s="213"/>
    </row>
    <row r="30" spans="4:10" ht="15" customHeight="1">
      <c r="D30" s="84"/>
      <c r="E30" s="539"/>
      <c r="F30" s="536"/>
      <c r="G30" s="97" t="s">
        <v>396</v>
      </c>
      <c r="H30" s="223"/>
      <c r="I30" s="394"/>
      <c r="J30" s="213"/>
    </row>
    <row r="31" spans="4:10" ht="15" customHeight="1">
      <c r="D31" s="84"/>
      <c r="E31" s="539"/>
      <c r="F31" s="536"/>
      <c r="G31" s="97" t="s">
        <v>395</v>
      </c>
      <c r="H31" s="95" t="s">
        <v>152</v>
      </c>
      <c r="I31" s="262">
        <f>IF(I30="",0,IF(I30=0,0,I29/I30))</f>
        <v>0</v>
      </c>
      <c r="J31" s="213"/>
    </row>
    <row r="32" spans="4:10" ht="15" customHeight="1">
      <c r="D32" s="84"/>
      <c r="E32" s="539"/>
      <c r="F32" s="536"/>
      <c r="G32" s="97" t="s">
        <v>376</v>
      </c>
      <c r="H32" s="95" t="s">
        <v>345</v>
      </c>
      <c r="I32" s="226"/>
      <c r="J32" s="213"/>
    </row>
    <row r="33" spans="4:10" ht="11.25">
      <c r="D33" s="195"/>
      <c r="E33" s="255"/>
      <c r="F33" s="102" t="s">
        <v>363</v>
      </c>
      <c r="G33" s="105"/>
      <c r="H33" s="105"/>
      <c r="I33" s="263"/>
      <c r="J33" s="211"/>
    </row>
    <row r="34" spans="4:10" ht="22.5" customHeight="1">
      <c r="D34" s="194"/>
      <c r="E34" s="224">
        <v>3</v>
      </c>
      <c r="F34" s="538" t="s">
        <v>383</v>
      </c>
      <c r="G34" s="538"/>
      <c r="H34" s="99"/>
      <c r="I34" s="262">
        <f>SUMIF(G35:G43,G35,I35:I43)</f>
        <v>86.06</v>
      </c>
      <c r="J34" s="210"/>
    </row>
    <row r="35" spans="4:10" ht="15" customHeight="1" hidden="1">
      <c r="D35" s="195"/>
      <c r="E35" s="539" t="s">
        <v>411</v>
      </c>
      <c r="F35" s="540"/>
      <c r="G35" s="97" t="s">
        <v>375</v>
      </c>
      <c r="H35" s="95"/>
      <c r="I35" s="357"/>
      <c r="J35" s="211"/>
    </row>
    <row r="36" spans="4:10" ht="15" customHeight="1" hidden="1">
      <c r="D36" s="195"/>
      <c r="E36" s="539"/>
      <c r="F36" s="540"/>
      <c r="G36" s="97" t="s">
        <v>396</v>
      </c>
      <c r="H36" s="358"/>
      <c r="I36" s="359"/>
      <c r="J36" s="211"/>
    </row>
    <row r="37" spans="4:10" ht="15" customHeight="1" hidden="1">
      <c r="D37" s="195"/>
      <c r="E37" s="539"/>
      <c r="F37" s="540"/>
      <c r="G37" s="97" t="s">
        <v>395</v>
      </c>
      <c r="H37" s="95"/>
      <c r="I37" s="357"/>
      <c r="J37" s="211"/>
    </row>
    <row r="38" spans="4:10" ht="15" customHeight="1" hidden="1">
      <c r="D38" s="195"/>
      <c r="E38" s="539"/>
      <c r="F38" s="540"/>
      <c r="G38" s="97" t="s">
        <v>376</v>
      </c>
      <c r="H38" s="95"/>
      <c r="I38" s="360"/>
      <c r="J38" s="211"/>
    </row>
    <row r="39" spans="4:10" ht="15" customHeight="1">
      <c r="D39" s="227"/>
      <c r="E39" s="539" t="s">
        <v>181</v>
      </c>
      <c r="F39" s="536"/>
      <c r="G39" s="97" t="s">
        <v>375</v>
      </c>
      <c r="H39" s="95" t="s">
        <v>152</v>
      </c>
      <c r="I39" s="395">
        <v>86.06</v>
      </c>
      <c r="J39" s="213"/>
    </row>
    <row r="40" spans="4:10" ht="15" customHeight="1">
      <c r="D40" s="84"/>
      <c r="E40" s="539"/>
      <c r="F40" s="536"/>
      <c r="G40" s="97" t="s">
        <v>396</v>
      </c>
      <c r="H40" s="223"/>
      <c r="I40" s="394"/>
      <c r="J40" s="213"/>
    </row>
    <row r="41" spans="4:10" ht="15" customHeight="1">
      <c r="D41" s="84"/>
      <c r="E41" s="539"/>
      <c r="F41" s="536"/>
      <c r="G41" s="97" t="s">
        <v>395</v>
      </c>
      <c r="H41" s="95" t="s">
        <v>152</v>
      </c>
      <c r="I41" s="262">
        <f>IF(I40="",0,IF(I40=0,0,I39/I40))</f>
        <v>0</v>
      </c>
      <c r="J41" s="213"/>
    </row>
    <row r="42" spans="4:10" ht="15" customHeight="1">
      <c r="D42" s="84"/>
      <c r="E42" s="539"/>
      <c r="F42" s="536"/>
      <c r="G42" s="97" t="s">
        <v>376</v>
      </c>
      <c r="H42" s="95" t="s">
        <v>345</v>
      </c>
      <c r="I42" s="226"/>
      <c r="J42" s="213"/>
    </row>
    <row r="43" spans="4:10" ht="12" thickBot="1">
      <c r="D43" s="195"/>
      <c r="E43" s="257"/>
      <c r="F43" s="258" t="s">
        <v>363</v>
      </c>
      <c r="G43" s="259"/>
      <c r="H43" s="259"/>
      <c r="I43" s="264"/>
      <c r="J43" s="211"/>
    </row>
    <row r="44" spans="4:10" ht="11.25">
      <c r="D44" s="205"/>
      <c r="E44" s="86"/>
      <c r="F44" s="86"/>
      <c r="G44" s="86"/>
      <c r="H44" s="86"/>
      <c r="I44" s="86"/>
      <c r="J44" s="211"/>
    </row>
    <row r="45" spans="4:10" ht="11.25">
      <c r="D45" s="205"/>
      <c r="E45" s="535"/>
      <c r="F45" s="535"/>
      <c r="G45" s="535"/>
      <c r="H45" s="535"/>
      <c r="I45" s="535"/>
      <c r="J45" s="537"/>
    </row>
    <row r="46" spans="4:10" ht="12" thickBot="1">
      <c r="D46" s="206"/>
      <c r="E46" s="207"/>
      <c r="F46" s="207"/>
      <c r="G46" s="207"/>
      <c r="H46" s="207"/>
      <c r="I46" s="207"/>
      <c r="J46" s="212"/>
    </row>
  </sheetData>
  <sheetProtection password="FA9C" sheet="1" formatColumns="0" formatRows="0"/>
  <mergeCells count="20">
    <mergeCell ref="E39:E42"/>
    <mergeCell ref="E15:E18"/>
    <mergeCell ref="F15:F18"/>
    <mergeCell ref="F12:G12"/>
    <mergeCell ref="E19:E22"/>
    <mergeCell ref="F19:F22"/>
    <mergeCell ref="E29:E32"/>
    <mergeCell ref="F29:F32"/>
    <mergeCell ref="F13:G13"/>
    <mergeCell ref="F14:G14"/>
    <mergeCell ref="F39:F42"/>
    <mergeCell ref="D8:J8"/>
    <mergeCell ref="D9:J9"/>
    <mergeCell ref="E45:J45"/>
    <mergeCell ref="F24:G24"/>
    <mergeCell ref="F34:G34"/>
    <mergeCell ref="E25:E28"/>
    <mergeCell ref="F25:F28"/>
    <mergeCell ref="E35:E38"/>
    <mergeCell ref="F35:F38"/>
  </mergeCells>
  <dataValidations count="3">
    <dataValidation type="decimal" allowBlank="1" showInputMessage="1" showErrorMessage="1" error="Значение должно быть действительным числом" sqref="I35:I36 I25:I26 I29:I30 I39:I40 I19:I20 I15:I16">
      <formula1>-99999999999</formula1>
      <formula2>999999999999</formula2>
    </dataValidation>
    <dataValidation type="list" allowBlank="1" showInputMessage="1" showErrorMessage="1" prompt="Выберите значение из списка" errorTitle="Внимание" error="Выберите значение из списка" sqref="I42 I32 I22">
      <formula1>kind_of_purchase_method</formula1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23" location="'ХВС показатели (2)'!A1" tooltip="Добавить запись" display="Добавить запись"/>
    <hyperlink ref="F33" location="'ХВС показатели (2)'!A1" tooltip="Добавить запись" display="Добавить запись"/>
    <hyperlink ref="F43" location="'ХВС показатели (2)'!A1" tooltip="Добавить запись" display="Добавить запись"/>
  </hyperlink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6">
    <tabColor indexed="31"/>
  </sheetPr>
  <dimension ref="D5:L22"/>
  <sheetViews>
    <sheetView showGridLines="0" zoomScale="80" zoomScaleNormal="80" zoomScalePageLayoutView="0" workbookViewId="0" topLeftCell="C5">
      <selection activeCell="J13" sqref="J13"/>
    </sheetView>
  </sheetViews>
  <sheetFormatPr defaultColWidth="9.140625" defaultRowHeight="11.25"/>
  <cols>
    <col min="1" max="2" width="0" style="45" hidden="1" customWidth="1"/>
    <col min="3" max="3" width="3.140625" style="45" customWidth="1"/>
    <col min="4" max="4" width="15.7109375" style="45" customWidth="1"/>
    <col min="5" max="5" width="7.00390625" style="45" bestFit="1" customWidth="1"/>
    <col min="6" max="6" width="47.8515625" style="45" customWidth="1"/>
    <col min="7" max="7" width="36.57421875" style="45" customWidth="1"/>
    <col min="8" max="8" width="17.8515625" style="45" customWidth="1"/>
    <col min="9" max="9" width="17.00390625" style="45" bestFit="1" customWidth="1"/>
    <col min="10" max="10" width="17.8515625" style="45" customWidth="1"/>
    <col min="11" max="11" width="41.140625" style="45" customWidth="1"/>
    <col min="12" max="16384" width="9.140625" style="45" customWidth="1"/>
  </cols>
  <sheetData>
    <row r="1" ht="15" customHeight="1" hidden="1"/>
    <row r="2" ht="11.25" hidden="1"/>
    <row r="3" ht="11.25" hidden="1"/>
    <row r="4" ht="11.25" hidden="1"/>
    <row r="5" ht="20.25" customHeight="1">
      <c r="D5" s="397"/>
    </row>
    <row r="6" spans="4:12" ht="15" customHeight="1">
      <c r="D6" s="544" t="s">
        <v>842</v>
      </c>
      <c r="E6" s="545"/>
      <c r="F6" s="545"/>
      <c r="G6" s="545"/>
      <c r="H6" s="545"/>
      <c r="I6" s="545"/>
      <c r="J6" s="545"/>
      <c r="K6" s="545"/>
      <c r="L6" s="546"/>
    </row>
    <row r="7" spans="4:12" ht="15.75" customHeight="1" thickBot="1">
      <c r="D7" s="547">
        <f>IF(org="","",IF(fil="",org,org&amp;" ("&amp;fil&amp;")"))</f>
      </c>
      <c r="E7" s="548"/>
      <c r="F7" s="548"/>
      <c r="G7" s="548"/>
      <c r="H7" s="548"/>
      <c r="I7" s="548"/>
      <c r="J7" s="548"/>
      <c r="K7" s="548"/>
      <c r="L7" s="549"/>
    </row>
    <row r="8" spans="5:11" ht="15.75" customHeight="1">
      <c r="E8" s="86"/>
      <c r="F8" s="86"/>
      <c r="H8" s="86"/>
      <c r="I8" s="86"/>
      <c r="J8" s="86"/>
      <c r="K8" s="86"/>
    </row>
    <row r="9" spans="4:12" ht="15.75" customHeight="1">
      <c r="D9" s="439"/>
      <c r="E9" s="437"/>
      <c r="F9" s="438"/>
      <c r="G9" s="437"/>
      <c r="H9" s="437"/>
      <c r="I9" s="437"/>
      <c r="J9" s="437"/>
      <c r="K9" s="437"/>
      <c r="L9" s="436"/>
    </row>
    <row r="10" spans="4:12" ht="34.5" customHeight="1" thickBot="1">
      <c r="D10" s="205"/>
      <c r="E10" s="550" t="s">
        <v>841</v>
      </c>
      <c r="F10" s="551"/>
      <c r="G10" s="551"/>
      <c r="H10" s="551"/>
      <c r="I10" s="551"/>
      <c r="J10" s="551"/>
      <c r="K10" s="552"/>
      <c r="L10" s="213"/>
    </row>
    <row r="11" spans="4:12" ht="15" customHeight="1">
      <c r="D11" s="205"/>
      <c r="E11" s="435"/>
      <c r="F11" s="435"/>
      <c r="H11" s="435"/>
      <c r="I11" s="435"/>
      <c r="J11" s="435"/>
      <c r="K11" s="435"/>
      <c r="L11" s="213"/>
    </row>
    <row r="12" spans="4:12" ht="36" customHeight="1" thickBot="1">
      <c r="D12" s="205"/>
      <c r="E12" s="434" t="s">
        <v>504</v>
      </c>
      <c r="F12" s="434" t="s">
        <v>840</v>
      </c>
      <c r="G12" s="433" t="s">
        <v>839</v>
      </c>
      <c r="H12" s="433" t="s">
        <v>838</v>
      </c>
      <c r="I12" s="433" t="s">
        <v>837</v>
      </c>
      <c r="J12" s="433" t="s">
        <v>836</v>
      </c>
      <c r="K12" s="432" t="s">
        <v>850</v>
      </c>
      <c r="L12" s="213"/>
    </row>
    <row r="13" spans="4:12" ht="15" customHeight="1">
      <c r="D13" s="204"/>
      <c r="E13" s="431">
        <v>1</v>
      </c>
      <c r="F13" s="431">
        <f>E13+1</f>
        <v>2</v>
      </c>
      <c r="G13" s="431" t="s">
        <v>347</v>
      </c>
      <c r="H13" s="430">
        <v>4</v>
      </c>
      <c r="I13" s="430">
        <v>5</v>
      </c>
      <c r="J13" s="430">
        <v>6</v>
      </c>
      <c r="K13" s="430">
        <v>7</v>
      </c>
      <c r="L13" s="213"/>
    </row>
    <row r="14" spans="4:12" ht="15" customHeight="1">
      <c r="D14" s="204"/>
      <c r="E14" s="429">
        <v>1</v>
      </c>
      <c r="F14" s="553" t="s">
        <v>835</v>
      </c>
      <c r="G14" s="554"/>
      <c r="H14" s="554"/>
      <c r="I14" s="554"/>
      <c r="J14" s="554"/>
      <c r="K14" s="555"/>
      <c r="L14" s="213"/>
    </row>
    <row r="15" spans="4:12" ht="15" customHeight="1">
      <c r="D15" s="204"/>
      <c r="E15" s="428"/>
      <c r="F15" s="427" t="s">
        <v>834</v>
      </c>
      <c r="G15" s="426"/>
      <c r="H15" s="425"/>
      <c r="I15" s="426"/>
      <c r="J15" s="425"/>
      <c r="K15" s="424" t="s">
        <v>345</v>
      </c>
      <c r="L15" s="213"/>
    </row>
    <row r="16" spans="4:12" ht="15" customHeight="1" hidden="1">
      <c r="D16" s="204"/>
      <c r="E16" s="423" t="s">
        <v>344</v>
      </c>
      <c r="F16" s="422"/>
      <c r="G16" s="422"/>
      <c r="H16" s="422"/>
      <c r="I16" s="422"/>
      <c r="J16" s="422"/>
      <c r="K16" s="421"/>
      <c r="L16" s="213"/>
    </row>
    <row r="17" spans="4:12" ht="15" customHeight="1" thickBot="1">
      <c r="D17" s="204" t="s">
        <v>211</v>
      </c>
      <c r="E17" s="420"/>
      <c r="F17" s="419"/>
      <c r="G17" s="418"/>
      <c r="H17" s="418"/>
      <c r="I17" s="418"/>
      <c r="J17" s="418"/>
      <c r="K17" s="417"/>
      <c r="L17" s="213"/>
    </row>
    <row r="18" spans="4:12" ht="11.25">
      <c r="D18" s="205"/>
      <c r="E18" s="86"/>
      <c r="F18" s="86"/>
      <c r="H18" s="86"/>
      <c r="I18" s="86"/>
      <c r="J18" s="86"/>
      <c r="K18" s="86"/>
      <c r="L18" s="213"/>
    </row>
    <row r="19" spans="4:12" ht="22.5" customHeight="1">
      <c r="D19" s="205"/>
      <c r="E19" s="416"/>
      <c r="F19" s="543" t="s">
        <v>851</v>
      </c>
      <c r="G19" s="543"/>
      <c r="H19" s="543"/>
      <c r="I19" s="543"/>
      <c r="J19" s="543"/>
      <c r="K19" s="543"/>
      <c r="L19" s="213"/>
    </row>
    <row r="20" spans="4:12" ht="15" customHeight="1">
      <c r="D20" s="205"/>
      <c r="E20" s="416"/>
      <c r="F20" s="415"/>
      <c r="H20" s="415"/>
      <c r="I20" s="415"/>
      <c r="J20" s="415"/>
      <c r="K20" s="415"/>
      <c r="L20" s="213"/>
    </row>
    <row r="21" spans="4:12" ht="15" customHeight="1">
      <c r="D21" s="205"/>
      <c r="E21" s="416"/>
      <c r="F21" s="415"/>
      <c r="H21" s="415"/>
      <c r="I21" s="415"/>
      <c r="J21" s="415"/>
      <c r="K21" s="415"/>
      <c r="L21" s="213"/>
    </row>
    <row r="22" spans="4:12" ht="12" thickBot="1">
      <c r="D22" s="206"/>
      <c r="E22" s="207"/>
      <c r="F22" s="207"/>
      <c r="G22" s="207"/>
      <c r="H22" s="207"/>
      <c r="I22" s="207"/>
      <c r="J22" s="207"/>
      <c r="K22" s="207"/>
      <c r="L22" s="208"/>
    </row>
    <row r="25" ht="15" customHeight="1"/>
  </sheetData>
  <sheetProtection password="FA9C" sheet="1" formatColumns="0" formatRows="0"/>
  <mergeCells count="5">
    <mergeCell ref="F19:K19"/>
    <mergeCell ref="D6:L6"/>
    <mergeCell ref="D7:L7"/>
    <mergeCell ref="E10:K10"/>
    <mergeCell ref="F14:K1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G15:J15">
      <formula1>900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3"/>
  <sheetViews>
    <sheetView showGridLines="0" zoomScalePageLayoutView="0" workbookViewId="0" topLeftCell="C6">
      <selection activeCell="D7" activeCellId="1" sqref="A1 D7"/>
    </sheetView>
  </sheetViews>
  <sheetFormatPr defaultColWidth="9.140625" defaultRowHeight="11.25"/>
  <cols>
    <col min="1" max="1" width="37.140625" style="55" hidden="1" customWidth="1"/>
    <col min="2" max="2" width="7.7109375" style="55" hidden="1" customWidth="1"/>
    <col min="3" max="3" width="2.140625" style="55" customWidth="1"/>
    <col min="4" max="4" width="17.140625" style="52" customWidth="1"/>
    <col min="5" max="5" width="125.57421875" style="52" customWidth="1"/>
    <col min="6" max="6" width="9.140625" style="52" customWidth="1"/>
    <col min="7" max="7" width="5.28125" style="52" customWidth="1"/>
    <col min="8" max="16384" width="9.140625" style="52" customWidth="1"/>
  </cols>
  <sheetData>
    <row r="1" ht="11.25" hidden="1"/>
    <row r="2" ht="11.25" hidden="1">
      <c r="B2" s="56"/>
    </row>
    <row r="3" ht="11.25" hidden="1"/>
    <row r="4" ht="11.25" hidden="1"/>
    <row r="5" ht="11.25" hidden="1">
      <c r="B5" s="56"/>
    </row>
    <row r="6" ht="14.25" customHeight="1">
      <c r="D6" s="397" t="str">
        <f>codeTemplate</f>
        <v>Факт ХВС</v>
      </c>
    </row>
    <row r="7" spans="1:6" ht="20.25" customHeight="1">
      <c r="A7" s="51"/>
      <c r="B7" s="53"/>
      <c r="C7" s="51"/>
      <c r="D7" s="361"/>
      <c r="E7" s="391"/>
      <c r="F7" s="391"/>
    </row>
    <row r="8" spans="1:6" ht="14.25" customHeight="1">
      <c r="A8" s="51"/>
      <c r="B8" s="51"/>
      <c r="C8" s="51"/>
      <c r="D8" s="556" t="s">
        <v>146</v>
      </c>
      <c r="E8" s="557"/>
      <c r="F8" s="558"/>
    </row>
    <row r="9" spans="1:6" ht="14.25" customHeight="1" thickBot="1">
      <c r="A9" s="51"/>
      <c r="B9" s="51"/>
      <c r="C9" s="51"/>
      <c r="D9" s="559" t="str">
        <f>IF(org="","",IF(fil="",org,org&amp;" ("&amp;fil&amp;")"))</f>
        <v>ОАО " БЕЛГОРОДАСБЕСТОЦЕМЕНТ"</v>
      </c>
      <c r="E9" s="560"/>
      <c r="F9" s="561"/>
    </row>
    <row r="10" spans="1:6" ht="11.25">
      <c r="A10" s="51"/>
      <c r="B10" s="51"/>
      <c r="C10" s="51"/>
      <c r="D10" s="54"/>
      <c r="E10" s="54"/>
      <c r="F10" s="54"/>
    </row>
    <row r="11" spans="1:6" ht="11.25">
      <c r="A11" s="51"/>
      <c r="B11" s="51"/>
      <c r="C11" s="51"/>
      <c r="D11" s="215"/>
      <c r="E11" s="216"/>
      <c r="F11" s="219"/>
    </row>
    <row r="12" spans="4:6" ht="12" thickBot="1">
      <c r="D12" s="214"/>
      <c r="E12" s="172"/>
      <c r="F12" s="220"/>
    </row>
    <row r="13" spans="4:6" ht="12" thickBot="1">
      <c r="D13" s="217"/>
      <c r="E13" s="218"/>
      <c r="F13" s="221"/>
    </row>
  </sheetData>
  <sheetProtection formatColumns="0" formatRows="0"/>
  <mergeCells count="2">
    <mergeCell ref="D8:F8"/>
    <mergeCell ref="D9:F9"/>
  </mergeCells>
  <hyperlinks>
    <hyperlink ref="F33" location="Справка!A1" tooltip="Кликните по гиперссылке, чтобы добавить строку" display="Добавить строку "/>
    <hyperlink ref="F39" location="Справка!A1" tooltip="Кликните по гиперссылке, чтобы добавить строку" display="Добавить строку "/>
    <hyperlink ref="F45" location="Справка!A1" tooltip="Кликните по гиперссылке, чтобы добавить строку" display="Добавить строку "/>
    <hyperlink ref="F51" location="Справка!A1" tooltip="Кликните по гиперссылке, чтобы добавить строку" display="Добавить строку "/>
    <hyperlink ref="F57" location="Справка!A1" tooltip="Кликните по гиперссылке, чтобы добавить строку" display="Добавить строку "/>
    <hyperlink ref="F63" location="Справка!A1" tooltip="Кликните по гиперссылке, чтобы добавить строку" display="Добавить строку "/>
    <hyperlink ref="F69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(балансы)</dc:title>
  <dc:subject>Показатели подлежащие раскрытию в сфере холодного водоснабжения (балансы)</dc:subject>
  <dc:creator>--</dc:creator>
  <cp:keywords/>
  <dc:description/>
  <cp:lastModifiedBy>User</cp:lastModifiedBy>
  <cp:lastPrinted>2012-09-06T10:00:05Z</cp:lastPrinted>
  <dcterms:created xsi:type="dcterms:W3CDTF">2004-05-21T07:18:45Z</dcterms:created>
  <dcterms:modified xsi:type="dcterms:W3CDTF">2012-09-06T10:00:47Z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JKH.OPEN.INFO.BALANCE.HVS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4.1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